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istrador\Desktop\CONACI GESTÃO 2022-2023\PC 2023\Planilha atualizada\vf\"/>
    </mc:Choice>
  </mc:AlternateContent>
  <bookViews>
    <workbookView xWindow="0" yWindow="0" windowWidth="3795" windowHeight="2760" activeTab="1"/>
  </bookViews>
  <sheets>
    <sheet name="PC 2023" sheetId="189" r:id="rId1"/>
    <sheet name="Orçamento Realizado" sheetId="193" r:id="rId2"/>
    <sheet name="pgtos Remanescentes 2024" sheetId="194" r:id="rId3"/>
  </sheets>
  <definedNames>
    <definedName name="_xlnm._FilterDatabase" localSheetId="0" hidden="1">'PC 2023'!$A$1:$Q$510</definedName>
    <definedName name="_xlnm.Print_Area" localSheetId="0">'PC 2023'!$B$1:$P$223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194" l="1"/>
  <c r="M463" i="189" l="1"/>
  <c r="E150" i="193" l="1"/>
  <c r="E143" i="193"/>
  <c r="E139" i="193"/>
  <c r="E131" i="193"/>
  <c r="E124" i="193"/>
  <c r="E116" i="193"/>
  <c r="E106" i="193"/>
  <c r="E100" i="193"/>
  <c r="E93" i="193"/>
  <c r="E83" i="193"/>
  <c r="E77" i="193"/>
  <c r="E72" i="193"/>
  <c r="E62" i="193"/>
  <c r="E58" i="193"/>
  <c r="E44" i="193"/>
  <c r="E35" i="193"/>
  <c r="E73" i="193" s="1"/>
  <c r="E78" i="193" s="1"/>
  <c r="E159" i="193" s="1"/>
  <c r="F15" i="193"/>
  <c r="E15" i="193"/>
  <c r="E156" i="193"/>
  <c r="E155" i="193"/>
  <c r="E157" i="193" s="1"/>
  <c r="F142" i="193"/>
  <c r="F143" i="193" s="1"/>
  <c r="E110" i="193"/>
  <c r="E111" i="193" s="1"/>
  <c r="F75" i="193"/>
  <c r="F70" i="193"/>
  <c r="F67" i="193"/>
  <c r="F66" i="193"/>
  <c r="F65" i="193"/>
  <c r="D156" i="193" l="1"/>
  <c r="F156" i="193" s="1"/>
  <c r="D155" i="193"/>
  <c r="F155" i="193" s="1"/>
  <c r="D154" i="193"/>
  <c r="F154" i="193" s="1"/>
  <c r="D153" i="193"/>
  <c r="F153" i="193" s="1"/>
  <c r="D149" i="193"/>
  <c r="F149" i="193" s="1"/>
  <c r="D148" i="193"/>
  <c r="F148" i="193" s="1"/>
  <c r="D147" i="193"/>
  <c r="F147" i="193" s="1"/>
  <c r="D146" i="193"/>
  <c r="F146" i="193" s="1"/>
  <c r="D143" i="193"/>
  <c r="D138" i="193"/>
  <c r="F138" i="193" s="1"/>
  <c r="D137" i="193"/>
  <c r="F137" i="193" s="1"/>
  <c r="C136" i="193"/>
  <c r="D136" i="193" s="1"/>
  <c r="F136" i="193" s="1"/>
  <c r="C135" i="193"/>
  <c r="D135" i="193" s="1"/>
  <c r="F135" i="193" s="1"/>
  <c r="D134" i="193"/>
  <c r="F134" i="193" s="1"/>
  <c r="C130" i="193"/>
  <c r="D130" i="193" s="1"/>
  <c r="C129" i="193"/>
  <c r="D129" i="193" s="1"/>
  <c r="F129" i="193" s="1"/>
  <c r="D128" i="193"/>
  <c r="F128" i="193" s="1"/>
  <c r="F131" i="193" s="1"/>
  <c r="C123" i="193"/>
  <c r="D123" i="193" s="1"/>
  <c r="F123" i="193" s="1"/>
  <c r="D122" i="193"/>
  <c r="F122" i="193" s="1"/>
  <c r="D121" i="193"/>
  <c r="F121" i="193" s="1"/>
  <c r="D120" i="193"/>
  <c r="F120" i="193" s="1"/>
  <c r="C115" i="193"/>
  <c r="B115" i="193"/>
  <c r="B114" i="193"/>
  <c r="C110" i="193"/>
  <c r="B110" i="193"/>
  <c r="C109" i="193"/>
  <c r="C114" i="193" s="1"/>
  <c r="B109" i="193"/>
  <c r="D105" i="193"/>
  <c r="F105" i="193" s="1"/>
  <c r="D104" i="193"/>
  <c r="F104" i="193" s="1"/>
  <c r="D103" i="193"/>
  <c r="F103" i="193" s="1"/>
  <c r="D99" i="193"/>
  <c r="F99" i="193" s="1"/>
  <c r="D98" i="193"/>
  <c r="F98" i="193" s="1"/>
  <c r="C97" i="193"/>
  <c r="D97" i="193" s="1"/>
  <c r="F97" i="193" s="1"/>
  <c r="D96" i="193"/>
  <c r="F96" i="193" s="1"/>
  <c r="D92" i="193"/>
  <c r="F92" i="193" s="1"/>
  <c r="D91" i="193"/>
  <c r="F91" i="193" s="1"/>
  <c r="D90" i="193"/>
  <c r="F90" i="193" s="1"/>
  <c r="C89" i="193"/>
  <c r="B89" i="193"/>
  <c r="B88" i="193"/>
  <c r="D88" i="193" s="1"/>
  <c r="F88" i="193" s="1"/>
  <c r="C87" i="193"/>
  <c r="B87" i="193"/>
  <c r="B86" i="193"/>
  <c r="D86" i="193" s="1"/>
  <c r="F86" i="193" s="1"/>
  <c r="C82" i="193"/>
  <c r="B82" i="193"/>
  <c r="B81" i="193"/>
  <c r="D81" i="193" s="1"/>
  <c r="F81" i="193" s="1"/>
  <c r="D76" i="193"/>
  <c r="D71" i="193"/>
  <c r="F71" i="193" s="1"/>
  <c r="D69" i="193"/>
  <c r="F69" i="193" s="1"/>
  <c r="D68" i="193"/>
  <c r="F68" i="193" s="1"/>
  <c r="D64" i="193"/>
  <c r="F64" i="193" s="1"/>
  <c r="D61" i="193"/>
  <c r="F61" i="193" s="1"/>
  <c r="D60" i="193"/>
  <c r="F60" i="193" s="1"/>
  <c r="D57" i="193"/>
  <c r="F57" i="193" s="1"/>
  <c r="D56" i="193"/>
  <c r="F56" i="193" s="1"/>
  <c r="D55" i="193"/>
  <c r="F55" i="193" s="1"/>
  <c r="D54" i="193"/>
  <c r="F54" i="193" s="1"/>
  <c r="D53" i="193"/>
  <c r="F53" i="193" s="1"/>
  <c r="D52" i="193"/>
  <c r="F52" i="193" s="1"/>
  <c r="D51" i="193"/>
  <c r="F51" i="193" s="1"/>
  <c r="C50" i="193"/>
  <c r="D50" i="193" s="1"/>
  <c r="F50" i="193" s="1"/>
  <c r="D49" i="193"/>
  <c r="F49" i="193" s="1"/>
  <c r="D48" i="193"/>
  <c r="F48" i="193" s="1"/>
  <c r="C47" i="193"/>
  <c r="D47" i="193" s="1"/>
  <c r="F47" i="193" s="1"/>
  <c r="C46" i="193"/>
  <c r="D46" i="193" s="1"/>
  <c r="F46" i="193" s="1"/>
  <c r="D43" i="193"/>
  <c r="F43" i="193" s="1"/>
  <c r="D42" i="193"/>
  <c r="F42" i="193" s="1"/>
  <c r="D41" i="193"/>
  <c r="F41" i="193" s="1"/>
  <c r="C40" i="193"/>
  <c r="D40" i="193" s="1"/>
  <c r="F40" i="193" s="1"/>
  <c r="C39" i="193"/>
  <c r="D39" i="193" s="1"/>
  <c r="F39" i="193" s="1"/>
  <c r="D38" i="193"/>
  <c r="F38" i="193" s="1"/>
  <c r="C37" i="193"/>
  <c r="D37" i="193" s="1"/>
  <c r="F37" i="193" s="1"/>
  <c r="C34" i="193"/>
  <c r="D34" i="193" s="1"/>
  <c r="F34" i="193" s="1"/>
  <c r="D33" i="193"/>
  <c r="F33" i="193" s="1"/>
  <c r="C32" i="193"/>
  <c r="D32" i="193" s="1"/>
  <c r="F32" i="193" s="1"/>
  <c r="C31" i="193"/>
  <c r="D31" i="193" s="1"/>
  <c r="F31" i="193" s="1"/>
  <c r="D30" i="193"/>
  <c r="F30" i="193" s="1"/>
  <c r="C29" i="193"/>
  <c r="D29" i="193" s="1"/>
  <c r="F29" i="193" s="1"/>
  <c r="C28" i="193"/>
  <c r="D28" i="193" s="1"/>
  <c r="F28" i="193" s="1"/>
  <c r="C27" i="193"/>
  <c r="D27" i="193" s="1"/>
  <c r="F27" i="193" s="1"/>
  <c r="C26" i="193"/>
  <c r="D26" i="193" s="1"/>
  <c r="F26" i="193" s="1"/>
  <c r="D25" i="193"/>
  <c r="F25" i="193" s="1"/>
  <c r="C24" i="193"/>
  <c r="D24" i="193" s="1"/>
  <c r="F24" i="193" s="1"/>
  <c r="C23" i="193"/>
  <c r="D23" i="193" s="1"/>
  <c r="F23" i="193" s="1"/>
  <c r="C22" i="193"/>
  <c r="D22" i="193" s="1"/>
  <c r="D21" i="193"/>
  <c r="F21" i="193" s="1"/>
  <c r="D20" i="193"/>
  <c r="F20" i="193" s="1"/>
  <c r="D14" i="193"/>
  <c r="C12" i="193"/>
  <c r="D12" i="193" s="1"/>
  <c r="C11" i="193"/>
  <c r="D11" i="193" s="1"/>
  <c r="D10" i="193"/>
  <c r="D9" i="193"/>
  <c r="D8" i="193"/>
  <c r="D7" i="193"/>
  <c r="F100" i="193" l="1"/>
  <c r="F106" i="193"/>
  <c r="F139" i="193"/>
  <c r="F124" i="193"/>
  <c r="F72" i="193"/>
  <c r="F150" i="193"/>
  <c r="F157" i="193"/>
  <c r="F62" i="193"/>
  <c r="D82" i="193"/>
  <c r="F82" i="193" s="1"/>
  <c r="F83" i="193" s="1"/>
  <c r="D77" i="193"/>
  <c r="F76" i="193"/>
  <c r="F77" i="193" s="1"/>
  <c r="F58" i="193"/>
  <c r="D106" i="193"/>
  <c r="D110" i="193"/>
  <c r="F110" i="193" s="1"/>
  <c r="D124" i="193"/>
  <c r="D150" i="193"/>
  <c r="D89" i="193"/>
  <c r="F89" i="193" s="1"/>
  <c r="D114" i="193"/>
  <c r="F114" i="193" s="1"/>
  <c r="F44" i="193"/>
  <c r="D35" i="193"/>
  <c r="F22" i="193"/>
  <c r="F35" i="193" s="1"/>
  <c r="D87" i="193"/>
  <c r="D115" i="193"/>
  <c r="D139" i="193"/>
  <c r="D44" i="193"/>
  <c r="D100" i="193"/>
  <c r="D15" i="193"/>
  <c r="D72" i="193"/>
  <c r="D131" i="193"/>
  <c r="D157" i="193"/>
  <c r="D62" i="193"/>
  <c r="D109" i="193"/>
  <c r="F109" i="193" s="1"/>
  <c r="D83" i="193" l="1"/>
  <c r="F111" i="193"/>
  <c r="F73" i="193"/>
  <c r="F78" i="193" s="1"/>
  <c r="D116" i="193"/>
  <c r="F115" i="193"/>
  <c r="F116" i="193" s="1"/>
  <c r="D93" i="193"/>
  <c r="F87" i="193"/>
  <c r="F93" i="193" s="1"/>
  <c r="D111" i="193"/>
  <c r="D58" i="193"/>
  <c r="D78" i="193" s="1"/>
  <c r="D159" i="193" l="1"/>
  <c r="D161" i="193" s="1"/>
  <c r="D73" i="193"/>
  <c r="F159" i="193" l="1"/>
  <c r="O300" i="189" l="1"/>
  <c r="M357" i="189"/>
  <c r="M378" i="189" l="1"/>
  <c r="M372" i="189"/>
  <c r="M371" i="189"/>
  <c r="M338" i="189"/>
  <c r="M318" i="189" l="1"/>
  <c r="M317" i="189"/>
  <c r="M223" i="189" l="1"/>
  <c r="M222" i="189"/>
  <c r="M148" i="189"/>
  <c r="M149" i="189"/>
</calcChain>
</file>

<file path=xl/comments1.xml><?xml version="1.0" encoding="utf-8"?>
<comments xmlns="http://schemas.openxmlformats.org/spreadsheetml/2006/main">
  <authors>
    <author>Administrador</author>
  </authors>
  <commentList>
    <comment ref="K1" authorId="0" shapeId="0">
      <text>
        <r>
          <rPr>
            <b/>
            <sz val="9"/>
            <color indexed="81"/>
            <rFont val="Segoe UI"/>
            <family val="2"/>
          </rPr>
          <t>Administrador:</t>
        </r>
        <r>
          <rPr>
            <sz val="9"/>
            <color indexed="81"/>
            <rFont val="Segoe UI"/>
            <family val="2"/>
          </rPr>
          <t xml:space="preserve">
Tipo de despesa:
P = Patrocinada
RCA = Repasse Conaci  aos Anfitriões
R = Despesa a ser ressarcida
C = Crédito gerado
CAP = capitalização</t>
        </r>
      </text>
    </comment>
    <comment ref="L30" authorId="0" shapeId="0">
      <text>
        <r>
          <rPr>
            <b/>
            <sz val="9"/>
            <color indexed="81"/>
            <rFont val="Segoe UI"/>
            <family val="2"/>
          </rPr>
          <t>Administrador:</t>
        </r>
        <r>
          <rPr>
            <sz val="9"/>
            <color indexed="81"/>
            <rFont val="Segoe UI"/>
            <family val="2"/>
          </rPr>
          <t xml:space="preserve">
pagamento Regus é adiantado</t>
        </r>
      </text>
    </comment>
    <comment ref="L60" authorId="0" shapeId="0">
      <text>
        <r>
          <rPr>
            <b/>
            <sz val="9"/>
            <color indexed="81"/>
            <rFont val="Segoe UI"/>
            <family val="2"/>
          </rPr>
          <t>Administrador:</t>
        </r>
        <r>
          <rPr>
            <sz val="9"/>
            <color indexed="81"/>
            <rFont val="Segoe UI"/>
            <family val="2"/>
          </rPr>
          <t xml:space="preserve">
pagamento Regus é adiantado</t>
        </r>
      </text>
    </comment>
    <comment ref="L106" authorId="0" shapeId="0">
      <text>
        <r>
          <rPr>
            <b/>
            <sz val="9"/>
            <color indexed="81"/>
            <rFont val="Segoe UI"/>
            <family val="2"/>
          </rPr>
          <t>Administrador:</t>
        </r>
        <r>
          <rPr>
            <sz val="9"/>
            <color indexed="81"/>
            <rFont val="Segoe UI"/>
            <family val="2"/>
          </rPr>
          <t xml:space="preserve">
pagamento Regus é adiantado</t>
        </r>
      </text>
    </comment>
    <comment ref="L136" authorId="0" shapeId="0">
      <text>
        <r>
          <rPr>
            <b/>
            <sz val="9"/>
            <color indexed="81"/>
            <rFont val="Segoe UI"/>
            <family val="2"/>
          </rPr>
          <t>Administrador:</t>
        </r>
        <r>
          <rPr>
            <sz val="9"/>
            <color indexed="81"/>
            <rFont val="Segoe UI"/>
            <family val="2"/>
          </rPr>
          <t xml:space="preserve">
pagamento Regus é adiantado</t>
        </r>
      </text>
    </comment>
    <comment ref="L186" authorId="0" shapeId="0">
      <text>
        <r>
          <rPr>
            <b/>
            <sz val="9"/>
            <color indexed="81"/>
            <rFont val="Segoe UI"/>
            <family val="2"/>
          </rPr>
          <t>Administrador:</t>
        </r>
        <r>
          <rPr>
            <sz val="9"/>
            <color indexed="81"/>
            <rFont val="Segoe UI"/>
            <family val="2"/>
          </rPr>
          <t xml:space="preserve">
pagamento Regus é adiantado</t>
        </r>
      </text>
    </comment>
    <comment ref="L193" authorId="0" shapeId="0">
      <text>
        <r>
          <rPr>
            <b/>
            <sz val="9"/>
            <color indexed="81"/>
            <rFont val="Segoe UI"/>
            <family val="2"/>
          </rPr>
          <t>Administrador:</t>
        </r>
        <r>
          <rPr>
            <sz val="9"/>
            <color indexed="81"/>
            <rFont val="Segoe UI"/>
            <family val="2"/>
          </rPr>
          <t xml:space="preserve">
pagamento Regus é adiantado</t>
        </r>
      </text>
    </comment>
    <comment ref="L204" authorId="0" shapeId="0">
      <text>
        <r>
          <rPr>
            <b/>
            <sz val="9"/>
            <color indexed="81"/>
            <rFont val="Segoe UI"/>
            <family val="2"/>
          </rPr>
          <t>Administrador:</t>
        </r>
        <r>
          <rPr>
            <sz val="9"/>
            <color indexed="81"/>
            <rFont val="Segoe UI"/>
            <family val="2"/>
          </rPr>
          <t xml:space="preserve">
em razão da transmissão do Curso IA-CM, demanda Conaci e Banco Mundial, negociou-se com o Banco Mundial o pagamento de passagens e diárias do Rodolfo</t>
        </r>
      </text>
    </comment>
    <comment ref="L223" authorId="0" shapeId="0">
      <text>
        <r>
          <rPr>
            <b/>
            <sz val="9"/>
            <color indexed="81"/>
            <rFont val="Segoe UI"/>
            <family val="2"/>
          </rPr>
          <t>Administrador:</t>
        </r>
        <r>
          <rPr>
            <sz val="9"/>
            <color indexed="81"/>
            <rFont val="Segoe UI"/>
            <family val="2"/>
          </rPr>
          <t xml:space="preserve">
pagamento Regus é adiantado</t>
        </r>
      </text>
    </comment>
    <comment ref="L247" authorId="0" shapeId="0">
      <text>
        <r>
          <rPr>
            <b/>
            <sz val="9"/>
            <color indexed="81"/>
            <rFont val="Segoe UI"/>
            <family val="2"/>
          </rPr>
          <t>Administrador:</t>
        </r>
        <r>
          <rPr>
            <sz val="9"/>
            <color indexed="81"/>
            <rFont val="Segoe UI"/>
            <family val="2"/>
          </rPr>
          <t xml:space="preserve">
pagamento Regus é adiantado</t>
        </r>
      </text>
    </comment>
    <comment ref="L285" authorId="0" shapeId="0">
      <text>
        <r>
          <rPr>
            <b/>
            <sz val="9"/>
            <color indexed="81"/>
            <rFont val="Segoe UI"/>
            <family val="2"/>
          </rPr>
          <t>Administrador:</t>
        </r>
        <r>
          <rPr>
            <sz val="9"/>
            <color indexed="81"/>
            <rFont val="Segoe UI"/>
            <family val="2"/>
          </rPr>
          <t xml:space="preserve">
pagamento Regus é adiantado</t>
        </r>
      </text>
    </comment>
    <comment ref="L314" authorId="0" shapeId="0">
      <text>
        <r>
          <rPr>
            <b/>
            <sz val="9"/>
            <color indexed="81"/>
            <rFont val="Segoe UI"/>
            <family val="2"/>
          </rPr>
          <t>Administrador:</t>
        </r>
        <r>
          <rPr>
            <sz val="9"/>
            <color indexed="81"/>
            <rFont val="Segoe UI"/>
            <family val="2"/>
          </rPr>
          <t xml:space="preserve">
pagamento Regus é adiantado</t>
        </r>
      </text>
    </comment>
    <comment ref="M375" authorId="0" shapeId="0">
      <text>
        <r>
          <rPr>
            <b/>
            <sz val="9"/>
            <color indexed="81"/>
            <rFont val="Segoe UI"/>
            <family val="2"/>
          </rPr>
          <t>Administrador:</t>
        </r>
        <r>
          <rPr>
            <sz val="9"/>
            <color indexed="81"/>
            <rFont val="Segoe UI"/>
            <family val="2"/>
          </rPr>
          <t xml:space="preserve">
total do almoço
1.962,38</t>
        </r>
      </text>
    </comment>
    <comment ref="M377" authorId="0" shapeId="0">
      <text>
        <r>
          <rPr>
            <b/>
            <sz val="9"/>
            <color indexed="81"/>
            <rFont val="Segoe UI"/>
            <family val="2"/>
          </rPr>
          <t>Administrador:</t>
        </r>
        <r>
          <rPr>
            <sz val="9"/>
            <color indexed="81"/>
            <rFont val="Segoe UI"/>
            <family val="2"/>
          </rPr>
          <t xml:space="preserve">
total do almoço
1.962,38</t>
        </r>
      </text>
    </comment>
    <comment ref="M378" authorId="0" shapeId="0">
      <text>
        <r>
          <rPr>
            <b/>
            <sz val="9"/>
            <color indexed="81"/>
            <rFont val="Segoe UI"/>
            <family val="2"/>
          </rPr>
          <t>Administrador:</t>
        </r>
        <r>
          <rPr>
            <sz val="9"/>
            <color indexed="81"/>
            <rFont val="Segoe UI"/>
            <family val="2"/>
          </rPr>
          <t xml:space="preserve">
total do almoço
1.962,38</t>
        </r>
      </text>
    </comment>
    <comment ref="L412" authorId="0" shapeId="0">
      <text>
        <r>
          <rPr>
            <b/>
            <sz val="9"/>
            <color indexed="81"/>
            <rFont val="Segoe UI"/>
            <family val="2"/>
          </rPr>
          <t>Administrador:</t>
        </r>
        <r>
          <rPr>
            <sz val="9"/>
            <color indexed="81"/>
            <rFont val="Segoe UI"/>
            <family val="2"/>
          </rPr>
          <t xml:space="preserve">
pagamento Regus é adiantado</t>
        </r>
      </text>
    </comment>
    <comment ref="L438" authorId="0" shapeId="0">
      <text>
        <r>
          <rPr>
            <b/>
            <sz val="9"/>
            <color indexed="81"/>
            <rFont val="Segoe UI"/>
            <family val="2"/>
          </rPr>
          <t>Administrador:</t>
        </r>
        <r>
          <rPr>
            <sz val="9"/>
            <color indexed="81"/>
            <rFont val="Segoe UI"/>
            <family val="2"/>
          </rPr>
          <t xml:space="preserve">
pagamento Regus é adiantado</t>
        </r>
      </text>
    </comment>
    <comment ref="L502" authorId="0" shapeId="0">
      <text>
        <r>
          <rPr>
            <b/>
            <sz val="9"/>
            <color indexed="81"/>
            <rFont val="Segoe UI"/>
            <family val="2"/>
          </rPr>
          <t>Administrador:</t>
        </r>
        <r>
          <rPr>
            <sz val="9"/>
            <color indexed="81"/>
            <rFont val="Segoe UI"/>
            <family val="2"/>
          </rPr>
          <t xml:space="preserve">
pagamento Regus é adiantado</t>
        </r>
      </text>
    </comment>
  </commentList>
</comments>
</file>

<file path=xl/comments2.xml><?xml version="1.0" encoding="utf-8"?>
<comments xmlns="http://schemas.openxmlformats.org/spreadsheetml/2006/main">
  <authors>
    <author>tc={F70690D2-48F7-489D-A3FD-9531F4AF4657}</author>
    <author/>
    <author>tc={CEB376D2-1F4E-47F5-A8DD-9E0A68F7A297}</author>
    <author>tc={176A5960-C56D-4329-95E9-994D07B7ADE4}</author>
    <author>tc={EAA41AB4-72D6-4917-A5E9-C26D5B294CD1}</author>
    <author>Administrador</author>
    <author>tc={65456D47-F598-4AED-8FDF-C41F55683F41}</author>
    <author>tc={FFC24708-B2D0-459E-AA2E-0E963E1DF95C}</author>
  </authors>
  <commentList>
    <comment ref="D13" authorId="0" shapeId="0">
      <text>
        <r>
          <rPr>
            <sz val="11"/>
            <color theme="1"/>
            <rFont val="Calibri"/>
            <family val="2"/>
            <scheme val="minor"/>
          </rPr>
          <t>[Comentário encadeado]
Sua versão do Excel permite que você leia este comentário encadeado, no entanto, as edições serão removidas se o arquivo for aberto em uma versão mais recente do Excel. Saiba mais: https://go.microsoft.com/fwlink/?linkid=870924
Comentário:
    Seria o valor de 60 mil</t>
        </r>
      </text>
    </comment>
    <comment ref="D14" authorId="1" shapeId="0">
      <text>
        <r>
          <rPr>
            <sz val="11"/>
            <color theme="1"/>
            <rFont val="Calibri"/>
            <family val="2"/>
            <scheme val="minor"/>
          </rPr>
          <t xml:space="preserve">estimativa baseada no rendimento do projeto do banco mundial em 2022 - arrecadado aproximadamente 700 mil reais </t>
        </r>
      </text>
    </comment>
    <comment ref="B21" authorId="1" shapeId="0">
      <text>
        <r>
          <rPr>
            <sz val="11"/>
            <color theme="1"/>
            <rFont val="Calibri"/>
            <family val="2"/>
            <scheme val="minor"/>
          </rPr>
          <t>======
ID#AAAAUohD7Ss
RENATA KELLY CARDOSO DE REZENDE PR115322    (2022-02-06 16:25:35)
Considerando reajuste proposto, se autorizado</t>
        </r>
      </text>
    </comment>
    <comment ref="B25" authorId="2" shapeId="0">
      <text>
        <r>
          <rPr>
            <sz val="11"/>
            <color theme="1"/>
            <rFont val="Calibri"/>
            <family val="2"/>
            <scheme val="minor"/>
          </rPr>
          <t>[Comentário encadeado]
Sua versão do Excel permite que você leia este comentário encadeado, no entanto, as edições serão removidas se o arquivo for aberto em uma versão mais recente do Excel. Saiba mais: https://go.microsoft.com/fwlink/?linkid=870924
Comentário:
    Previsão de aprovação do estatuto em setembro e nova contratação em out, incluindo 13 e férias</t>
        </r>
      </text>
    </comment>
    <comment ref="C29" authorId="3" shapeId="0">
      <text>
        <r>
          <rPr>
            <sz val="11"/>
            <color theme="1"/>
            <rFont val="Calibri"/>
            <family val="2"/>
            <scheme val="minor"/>
          </rPr>
          <t>[Comentário encadeado]
Sua versão do Excel permite que você leia este comentário encadeado, no entanto, as edições serão removidas se o arquivo for aberto em uma versão mais recente do Excel. Saiba mais: https://go.microsoft.com/fwlink/?linkid=870924
Comentário:
    Valor com base no salário mínimo a partir de maio; 3 estagiários</t>
        </r>
      </text>
    </comment>
    <comment ref="C32" authorId="4" shapeId="0">
      <text>
        <r>
          <rPr>
            <sz val="11"/>
            <color theme="1"/>
            <rFont val="Calibri"/>
            <family val="2"/>
            <scheme val="minor"/>
          </rPr>
          <t>[Comentário encadeado]
Sua versão do Excel permite que você leia este comentário encadeado, no entanto, as edições serão removidas se o arquivo for aberto em uma versão mais recente do Excel. Saiba mais: https://go.microsoft.com/fwlink/?linkid=870924
Comentário:
    Valor com base no salário mínimo a partir de maio; 3 estagiários; 1 para vice presidencias e 1 para SE</t>
        </r>
      </text>
    </comment>
    <comment ref="C37" authorId="1" shapeId="0">
      <text>
        <r>
          <rPr>
            <sz val="11"/>
            <color theme="1"/>
            <rFont val="Calibri"/>
            <family val="2"/>
            <scheme val="minor"/>
          </rPr>
          <t>======
atualmente 1.403,51</t>
        </r>
      </text>
    </comment>
    <comment ref="C39" authorId="1" shapeId="0">
      <text>
        <r>
          <rPr>
            <sz val="11"/>
            <color theme="1"/>
            <rFont val="Calibri"/>
            <family val="2"/>
            <scheme val="minor"/>
          </rPr>
          <t>======
atualmente 1.403,51</t>
        </r>
      </text>
    </comment>
    <comment ref="A47" authorId="1" shapeId="0">
      <text>
        <r>
          <rPr>
            <sz val="11"/>
            <color theme="1"/>
            <rFont val="Calibri"/>
            <family val="2"/>
            <scheme val="minor"/>
          </rPr>
          <t>======
ID#AAAAWT07KoQ
Conaci Principal    (2022-03-21 00:19:21)
contrato Leandro</t>
        </r>
      </text>
    </comment>
    <comment ref="C51" authorId="1" shapeId="0">
      <text>
        <r>
          <rPr>
            <sz val="11"/>
            <color theme="1"/>
            <rFont val="Calibri"/>
            <family val="2"/>
            <scheme val="minor"/>
          </rPr>
          <t>======
ID#AAAAXDjqppk
Conaci Principal    (2022-03-21 21:25:33)
1700 o valor estimado de 2021; estimei valor com aumento para 2000</t>
        </r>
      </text>
    </comment>
    <comment ref="F52" authorId="5" shapeId="0">
      <text>
        <r>
          <rPr>
            <b/>
            <sz val="9"/>
            <color indexed="81"/>
            <rFont val="Segoe UI"/>
            <family val="2"/>
          </rPr>
          <t>Administrador:</t>
        </r>
        <r>
          <rPr>
            <sz val="9"/>
            <color indexed="81"/>
            <rFont val="Segoe UI"/>
            <family val="2"/>
          </rPr>
          <t xml:space="preserve">
ativação do e-mail planejamento para Marcela; criação do e-mail duvidas@conaci.org.br para diagnóstico municípios; criação do e-mail cursos@conaci.org.br para gestão do IDCT dos cursos EAD; criação do e-mail mulheresnocontrole@conaci.org.br para concurso de artigos;</t>
        </r>
      </text>
    </comment>
    <comment ref="A53" authorId="1" shapeId="0">
      <text>
        <r>
          <rPr>
            <sz val="11"/>
            <color theme="1"/>
            <rFont val="Calibri"/>
            <family val="2"/>
            <scheme val="minor"/>
          </rPr>
          <t>======
ID#AAAAXCLbgMg
Conaci Principal    (2022-03-21 14:04:59)
e-mail Conaci e e-mail Comunicação</t>
        </r>
      </text>
    </comment>
    <comment ref="A54" authorId="1" shapeId="0">
      <text>
        <r>
          <rPr>
            <sz val="11"/>
            <color theme="1"/>
            <rFont val="Calibri"/>
            <family val="2"/>
            <scheme val="minor"/>
          </rPr>
          <t>======
ID#AAAAXCLbgMg
Conaci Principal    (2022-03-21 14:04:59)
e-mail Conaci e e-mail Comunicação</t>
        </r>
      </text>
    </comment>
    <comment ref="A56" authorId="6" shapeId="0">
      <text>
        <r>
          <rPr>
            <sz val="11"/>
            <color theme="1"/>
            <rFont val="Calibri"/>
            <family val="2"/>
            <scheme val="minor"/>
          </rPr>
          <t>[Comentário encadeado]
Sua versão do Excel permite que você leia este comentário encadeado, no entanto, as edições serão removidas se o arquivo for aberto em uma versão mais recente do Excel. Saiba mais: https://go.microsoft.com/fwlink/?linkid=870924
Comentário:
    Média baseada nas propostas de aplicativo recebidas dos prestadores de serviço;</t>
        </r>
      </text>
    </comment>
    <comment ref="B57" authorId="1" shapeId="0">
      <text>
        <r>
          <rPr>
            <sz val="11"/>
            <color theme="1"/>
            <rFont val="Calibri"/>
            <family val="2"/>
            <scheme val="minor"/>
          </rPr>
          <t>======
ID#AAAAWT81rog
Conaci Principal    (2022-03-21 02:25:43)
início do pagamento a partir de maio; fazer planejamento anual</t>
        </r>
      </text>
    </comment>
    <comment ref="D75" authorId="1" shapeId="0">
      <text>
        <r>
          <rPr>
            <sz val="11"/>
            <color theme="1"/>
            <rFont val="Calibri"/>
            <family val="2"/>
            <scheme val="minor"/>
          </rPr>
          <t>======
ID#AAAAWVfR3XQ
Conaci Principal    (2022-03-23 21:11:38)
estimativa apresentada pela Thais em 2022 de 15.000,00</t>
        </r>
      </text>
    </comment>
    <comment ref="B86" authorId="1" shapeId="0">
      <text>
        <r>
          <rPr>
            <sz val="11"/>
            <color theme="1"/>
            <rFont val="Calibri"/>
            <family val="2"/>
            <scheme val="minor"/>
          </rPr>
          <t>======
ID#AAAAWT07Koo
Conaci Principal    (2022-03-21 00:35:30)
Secretária-executiva; assessora secretária-executiva Jeton; 2 equipe de comunicação</t>
        </r>
      </text>
    </comment>
    <comment ref="C86" authorId="1" shapeId="0">
      <text>
        <r>
          <rPr>
            <sz val="11"/>
            <color theme="1"/>
            <rFont val="Calibri"/>
            <family val="2"/>
            <scheme val="minor"/>
          </rPr>
          <t>======
ID#AAAAXCLbgNw
Conaci Principal    (2022-03-21 15:11:02)
200 bagagem
------
ID#AAAAWVfR3WY
Conaci Principal    (2022-03-23 20:48:05)
1600 balizado na 41 rtc</t>
        </r>
      </text>
    </comment>
    <comment ref="C87" authorId="1" shapeId="0">
      <text>
        <r>
          <rPr>
            <sz val="11"/>
            <color theme="1"/>
            <rFont val="Calibri"/>
            <family val="2"/>
            <scheme val="minor"/>
          </rPr>
          <t>======
ID#AAAAWVfR3Wg
Conaci Principal    (2022-03-23 20:49:09)
considerando os mesmos moldes da 41 RTC</t>
        </r>
      </text>
    </comment>
    <comment ref="B88" authorId="1" shapeId="0">
      <text>
        <r>
          <rPr>
            <sz val="11"/>
            <color theme="1"/>
            <rFont val="Calibri"/>
            <family val="2"/>
            <scheme val="minor"/>
          </rPr>
          <t>======
ID#AAAAWVfR3Wk
Conaci Principal    (2022-03-23 20:49:33)
considerando 3 rtc</t>
        </r>
      </text>
    </comment>
    <comment ref="B89" authorId="1" shapeId="0">
      <text>
        <r>
          <rPr>
            <sz val="11"/>
            <color theme="1"/>
            <rFont val="Calibri"/>
            <family val="2"/>
            <scheme val="minor"/>
          </rPr>
          <t>======
ID#AAAAXET9nmg
Conaci Principal    (2022-03-22 21:31:23)
3 reuniões técnicas, considerando que a 1 RTC os presidentes estão arcando com suas passagens (via orgão)</t>
        </r>
      </text>
    </comment>
    <comment ref="B97" authorId="1" shapeId="0">
      <text>
        <r>
          <rPr>
            <sz val="11"/>
            <color theme="1"/>
            <rFont val="Calibri"/>
            <family val="2"/>
            <scheme val="minor"/>
          </rPr>
          <t>======
ID#AAAAWVfR3Ws
Conaci Principal    (2022-03-23 20:50:28)
6 palestrantes</t>
        </r>
      </text>
    </comment>
    <comment ref="D99" authorId="1" shapeId="0">
      <text>
        <r>
          <rPr>
            <sz val="11"/>
            <color theme="1"/>
            <rFont val="Calibri"/>
            <family val="2"/>
            <scheme val="minor"/>
          </rPr>
          <t>======
ID#AAAAWT07KpA
Conaci Principal    (2022-03-21 01:27:01)
40° RTC o valor passou a ser 75 mil</t>
        </r>
      </text>
    </comment>
    <comment ref="D103" authorId="1" shapeId="0">
      <text>
        <r>
          <rPr>
            <sz val="11"/>
            <color theme="1"/>
            <rFont val="Calibri"/>
            <family val="2"/>
            <scheme val="minor"/>
          </rPr>
          <t>======
ID#AAAAWVfR3W0
Conaci Principal    (2022-03-23 20:53:44)
valor aproximado apoiado pelo banco via consultor</t>
        </r>
      </text>
    </comment>
    <comment ref="D104" authorId="1" shapeId="0">
      <text>
        <r>
          <rPr>
            <sz val="11"/>
            <color theme="1"/>
            <rFont val="Calibri"/>
            <family val="2"/>
            <scheme val="minor"/>
          </rPr>
          <t>======
ID#AAAAWT07KpM
Conaci Principal    (2022-03-21 01:47:12)
valor aproximado 10.000: serviço de TI e mão de obra para elaborar o banco e capitanear a base de dados; plataforma mulheres foi 3.500; um estagiário ganha aproximadamente 1.500, estimei o dobro para o mão de obra de profissional qualificado ou 2 estagiários para formação do banco, durante 2 meses;</t>
        </r>
      </text>
    </comment>
    <comment ref="B109" authorId="7" shapeId="0">
      <text>
        <r>
          <rPr>
            <sz val="11"/>
            <color theme="1"/>
            <rFont val="Calibri"/>
            <family val="2"/>
            <scheme val="minor"/>
          </rPr>
          <t>[Comentário encadeado]
Sua versão do Excel permite que você leia este comentário encadeado, no entanto, as edições serão removidas se o arquivo for aberto em uma versão mais recente do Excel. Saiba mais: https://go.microsoft.com/fwlink/?linkid=870924
Comentário:
    6 pessoas viajando a cada trimestre</t>
        </r>
      </text>
    </comment>
    <comment ref="C109" authorId="1" shapeId="0">
      <text>
        <r>
          <rPr>
            <sz val="11"/>
            <color theme="1"/>
            <rFont val="Calibri"/>
            <family val="2"/>
            <scheme val="minor"/>
          </rPr>
          <t>======
ID#AAAAXET9nmk
Conaci Principal    (2022-03-22 21:33:23)
1 diária e meia</t>
        </r>
      </text>
    </comment>
    <comment ref="B110" authorId="1" shapeId="0">
      <text>
        <r>
          <rPr>
            <sz val="11"/>
            <color theme="1"/>
            <rFont val="Calibri"/>
            <family val="2"/>
            <scheme val="minor"/>
          </rPr>
          <t>======
ID#AAAAWT81roI
Conaci Principal    (2022-03-21 02:06:56)
12 passagens indo 2 pessoas por reunião, significa 6 reuniões no ano - as vezes é necessário ir 3, comitiva, a depender do grau de importância da articulação; se estimar reuniões sempre de comitiva, seriam 4 reuniões no ano, uma média de 1 reunião por trimestre; outras reuniões de representação institucional, como Enccla, estimou-se 4 no ano para 1 representante;  sempre que possível tentar casar reuniões com vários atores para otimizar a ida;</t>
        </r>
      </text>
    </comment>
    <comment ref="C110" authorId="1" shapeId="0">
      <text>
        <r>
          <rPr>
            <sz val="11"/>
            <color theme="1"/>
            <rFont val="Calibri"/>
            <family val="2"/>
            <scheme val="minor"/>
          </rPr>
          <t>======
ID#AAAAXET9nmo
Conaci Principal    (2022-03-22 21:34:23)
estimativa passagem ida e volta</t>
        </r>
      </text>
    </comment>
    <comment ref="B114" authorId="1" shapeId="0">
      <text>
        <r>
          <rPr>
            <sz val="11"/>
            <color theme="1"/>
            <rFont val="Calibri"/>
            <family val="2"/>
            <scheme val="minor"/>
          </rPr>
          <t>======
ID#AAAAXDjqpoc
Conaci Principal    (2022-03-21 20:20:32)
estimou-se também ao menos 4 reuniões específicas para tratar de articulação de sistemas, considerando a meta do PE - indo 2 pessoas seriam 4 passagens;</t>
        </r>
      </text>
    </comment>
    <comment ref="C120" authorId="1" shapeId="0">
      <text>
        <r>
          <rPr>
            <sz val="11"/>
            <color theme="1"/>
            <rFont val="Calibri"/>
            <family val="2"/>
            <scheme val="minor"/>
          </rPr>
          <t>======
ID#AAAAXDjqppg
Conaci Principal    (2022-03-21 20:59:59)
custo para subsidiar ações das Câmaras Técnicas</t>
        </r>
      </text>
    </comment>
    <comment ref="E123" authorId="5" shapeId="0">
      <text>
        <r>
          <rPr>
            <b/>
            <sz val="9"/>
            <color indexed="81"/>
            <rFont val="Segoe UI"/>
            <family val="2"/>
          </rPr>
          <t>Administrador:</t>
        </r>
        <r>
          <rPr>
            <sz val="9"/>
            <color indexed="81"/>
            <rFont val="Segoe UI"/>
            <family val="2"/>
          </rPr>
          <t xml:space="preserve">
O Banco Mundial subsidiou 25 mil dólares para curso de licitações e parte do curso de liderança, totalizando aproximadamento 125 mil reais; por isso execução muito abaixo do previsto; os valores foram pagos diretamente pelo Banco Mundial para as empreas executoras dos cursos;</t>
        </r>
      </text>
    </comment>
    <comment ref="C128" authorId="1" shapeId="0">
      <text>
        <r>
          <rPr>
            <sz val="11"/>
            <color theme="1"/>
            <rFont val="Calibri"/>
            <family val="2"/>
            <scheme val="minor"/>
          </rPr>
          <t>======
ID#AAAAWVfR3W8
Conaci Principal    (2022-03-23 20:58:41)
valor aproximado cobrado para desenvolvimento plataforma mulheres</t>
        </r>
      </text>
    </comment>
    <comment ref="C129" authorId="1" shapeId="0">
      <text>
        <r>
          <rPr>
            <sz val="11"/>
            <color theme="1"/>
            <rFont val="Calibri"/>
            <family val="2"/>
            <scheme val="minor"/>
          </rPr>
          <t>======
ID#AAAAWVfR3U0
Conaci Principal    (2022-03-23 19:49:55)
orçamento</t>
        </r>
      </text>
    </comment>
    <comment ref="C130" authorId="1" shapeId="0">
      <text>
        <r>
          <rPr>
            <sz val="11"/>
            <color theme="1"/>
            <rFont val="Calibri"/>
            <family val="2"/>
            <scheme val="minor"/>
          </rPr>
          <t>======
ID#AAAAXD5tBD8
Conaci Principal    (2022-03-22 22:08:33)
valor estimado de ampliação de Gsuites e espaço de drive quando da ampliação de equipe;</t>
        </r>
      </text>
    </comment>
    <comment ref="C138" authorId="1" shapeId="0">
      <text>
        <r>
          <rPr>
            <sz val="11"/>
            <color theme="1"/>
            <rFont val="Calibri"/>
            <family val="2"/>
            <scheme val="minor"/>
          </rPr>
          <t>======
ID#AAAAXCLbgMo
Conaci Principal    (2022-03-21 14:12:41)
1 carga de crédito para o primeiro quadrimestre foi de 4.000</t>
        </r>
      </text>
    </comment>
    <comment ref="D142" authorId="1" shapeId="0">
      <text>
        <r>
          <rPr>
            <sz val="11"/>
            <color theme="1"/>
            <rFont val="Calibri"/>
            <family val="2"/>
            <scheme val="minor"/>
          </rPr>
          <t>======
ID#AAAAXD5tBEQ
Conaci Principal    (2022-03-22 22:25:32)
previsto em contrato</t>
        </r>
      </text>
    </comment>
    <comment ref="E146" authorId="5" shapeId="0">
      <text>
        <r>
          <rPr>
            <b/>
            <sz val="9"/>
            <color indexed="81"/>
            <rFont val="Segoe UI"/>
            <family val="2"/>
          </rPr>
          <t>Administrador:</t>
        </r>
        <r>
          <rPr>
            <sz val="9"/>
            <color indexed="81"/>
            <rFont val="Segoe UI"/>
            <family val="2"/>
          </rPr>
          <t xml:space="preserve">
item apoiado pelo Banco Mundial </t>
        </r>
      </text>
    </comment>
    <comment ref="E147" authorId="5" shapeId="0">
      <text>
        <r>
          <rPr>
            <b/>
            <sz val="9"/>
            <color indexed="81"/>
            <rFont val="Segoe UI"/>
            <family val="2"/>
          </rPr>
          <t>Administrador:</t>
        </r>
        <r>
          <rPr>
            <sz val="9"/>
            <color indexed="81"/>
            <rFont val="Segoe UI"/>
            <family val="2"/>
          </rPr>
          <t xml:space="preserve">
item apoiado pelo Banco Mundial </t>
        </r>
      </text>
    </comment>
    <comment ref="F150" authorId="5" shapeId="0">
      <text>
        <r>
          <rPr>
            <b/>
            <sz val="9"/>
            <color indexed="81"/>
            <rFont val="Segoe UI"/>
            <family val="2"/>
          </rPr>
          <t>Administrador:</t>
        </r>
        <r>
          <rPr>
            <sz val="9"/>
            <color indexed="81"/>
            <rFont val="Segoe UI"/>
            <family val="2"/>
          </rPr>
          <t xml:space="preserve">
Ações mulheres apoiadas pelo Banco Mundial</t>
        </r>
      </text>
    </comment>
  </commentList>
</comments>
</file>

<file path=xl/sharedStrings.xml><?xml version="1.0" encoding="utf-8"?>
<sst xmlns="http://schemas.openxmlformats.org/spreadsheetml/2006/main" count="6757" uniqueCount="1096">
  <si>
    <t>Boleto</t>
  </si>
  <si>
    <t>Valor</t>
  </si>
  <si>
    <t>Diárias</t>
  </si>
  <si>
    <t>3 - APOIO ÀS REUNIÕES TÉCNICAS</t>
  </si>
  <si>
    <t>Tarifa Bancária</t>
  </si>
  <si>
    <t>Mês da PC</t>
  </si>
  <si>
    <t>ano da PC</t>
  </si>
  <si>
    <t>maio</t>
  </si>
  <si>
    <t>Data da saída</t>
  </si>
  <si>
    <t xml:space="preserve">Passagens </t>
  </si>
  <si>
    <t>1.5 - SERVIÇOS DIVERSOS</t>
  </si>
  <si>
    <t>-</t>
  </si>
  <si>
    <t>Objetivo Estratég.</t>
  </si>
  <si>
    <t>1.1.1 Assessoria de Comunicação e Imprensa</t>
  </si>
  <si>
    <t xml:space="preserve">1.3.2 Manutenção site/Newsletter </t>
  </si>
  <si>
    <t>8 - PE Objetivo Estratégico 4 - melhoria contínua da governança e controle interno</t>
  </si>
  <si>
    <t>EAD - IDCT</t>
  </si>
  <si>
    <t>Prestação de Serviço Coordenação Pedagógica e Plataforma EAD - IDCT - Contrato</t>
  </si>
  <si>
    <t>Automatico</t>
  </si>
  <si>
    <t>PIX</t>
  </si>
  <si>
    <t>Transferência automática para investimento de Capitalização Itaú - Sorteio</t>
  </si>
  <si>
    <t>Capitalização Itaú</t>
  </si>
  <si>
    <t>DARF</t>
  </si>
  <si>
    <t>1.2 - SERVIÇOS CONTÁBEIS</t>
  </si>
  <si>
    <t>Tributo</t>
  </si>
  <si>
    <t>1.3.5 Hospedagem - locaweb banco do conhecimento</t>
  </si>
  <si>
    <t>jun</t>
  </si>
  <si>
    <t xml:space="preserve">Hospedagem Banco do Conhecimento - Locaweb Mensal </t>
  </si>
  <si>
    <t>março</t>
  </si>
  <si>
    <t>jan</t>
  </si>
  <si>
    <t>fev</t>
  </si>
  <si>
    <t>abril</t>
  </si>
  <si>
    <t>Endereço Conaci Regus</t>
  </si>
  <si>
    <t>Forma Pagto</t>
  </si>
  <si>
    <t>Recibo/NF/
Fatura</t>
  </si>
  <si>
    <t xml:space="preserve">Ação no Orçamento </t>
  </si>
  <si>
    <t>Item no orçamento</t>
  </si>
  <si>
    <t>Subitem no orçamento</t>
  </si>
  <si>
    <t>item de gasto sintético</t>
  </si>
  <si>
    <t>1.4 - SERVIÇOS DE ASSESSORIA JURÍDICA</t>
  </si>
  <si>
    <t>Assessoria Jurídica</t>
  </si>
  <si>
    <t>Hospedagem Banco do Conhecimento - Locaweb</t>
  </si>
  <si>
    <t>Contabilidade - Revisora</t>
  </si>
  <si>
    <t>Telefone - Vivo</t>
  </si>
  <si>
    <t>Manutenção Site - Leandro</t>
  </si>
  <si>
    <t>Evento/
Reunião</t>
  </si>
  <si>
    <t>RCA</t>
  </si>
  <si>
    <t>Marketing Digital - Impulsionamento - Facebook</t>
  </si>
  <si>
    <t>3.7 Jeton Assessoria</t>
  </si>
  <si>
    <t>3.6 Jeton Secretaria Executiva</t>
  </si>
  <si>
    <t>Locação/aluguel de espaço</t>
  </si>
  <si>
    <t>9 - PE Objetivo Estratégico 5 - fortalecer e modernizar a estrutura Conaci</t>
  </si>
  <si>
    <t>Cap</t>
  </si>
  <si>
    <t>tipo de despesa</t>
  </si>
  <si>
    <t>Folha Pagamento - Marcela</t>
  </si>
  <si>
    <t>Tributo - folha pagamento</t>
  </si>
  <si>
    <t>Auxílio alimentação - Sodexo</t>
  </si>
  <si>
    <t>Comunicação Conaci - Thais</t>
  </si>
  <si>
    <t>45° RTC</t>
  </si>
  <si>
    <t>46° RTC</t>
  </si>
  <si>
    <t>Compra de 2 malas (azuis) para o Conaci para transporte de Kits (presentation) para membros do Conselho na 45° RTC, bem como para transporte de outros materiais futuros - compra mediante cartão de crédito da Assessora da Secretaria-Executiva (pagamento via ressarcimento)</t>
  </si>
  <si>
    <t>Kit/Presentation para membros</t>
  </si>
  <si>
    <t xml:space="preserve">Marketing Digital - Impulsionamento Redes - Campanha Tô no Controle </t>
  </si>
  <si>
    <t>Contas Azul</t>
  </si>
  <si>
    <t>1 -  CUSTEIO + MATERIAL PERMANENTE</t>
  </si>
  <si>
    <t>1.1 - SERVIÇOS DE COMUNICAÇÃO E EQUIPE SECRETARIA-EXECUTIVA</t>
  </si>
  <si>
    <t>1.1.2.1 Tributos relativos à remuneração de pessoal</t>
  </si>
  <si>
    <t>1.1.2.3 Benefícios para colaboradores (ex.: auxílio alimentação)</t>
  </si>
  <si>
    <t xml:space="preserve">1.2.1.1 Revisora Paulista (Tributos referentes ao mensal) </t>
  </si>
  <si>
    <t>1.2.3 Revisora Paulista (BPO)</t>
  </si>
  <si>
    <t>1.2.5 Contas Azul (anual)</t>
  </si>
  <si>
    <t>1.3 - SERVIÇOSDE TI E FERRAMENTAS DE COMUNICAÇÃO/GESTÃO</t>
  </si>
  <si>
    <t>1.3.1 Prestação de serviços de TI</t>
  </si>
  <si>
    <t>1.3.6 Hospedagem anual site</t>
  </si>
  <si>
    <t>1.3.9 Internet/Telefone</t>
  </si>
  <si>
    <t>1.4.1 Escritório de Assessoria Jurídica (Contratação básica)</t>
  </si>
  <si>
    <t>1.4.2 Escritório de Assessoria Jurídica - Outros Serviços especializados</t>
  </si>
  <si>
    <t>1.5 - SERVIÇOS DIVERSOS E MATERIAL DE CONSUMO</t>
  </si>
  <si>
    <t>1.5.2 Cópias / Material de escritório e consumo</t>
  </si>
  <si>
    <t>1.6 - MATERIAL PERMANENTE</t>
  </si>
  <si>
    <t>1.6.2 Material de apoio para RTC e Encontro Nacional (Ex.: malas transporte brindes e equipamentos)</t>
  </si>
  <si>
    <t>2 - GESTÃO PLANEJAMENTO ESTRATÉGICO (REUNIÕES DIRETORIA)</t>
  </si>
  <si>
    <t>2.1 Passagens</t>
  </si>
  <si>
    <t>2.2 Diárias</t>
  </si>
  <si>
    <t>3.1 Passagens Secretaria Executiva e equipe de apoio, incluindo Comunicação Social</t>
  </si>
  <si>
    <t>3.2 Diárias Secretaria Executiva e equipe de apoio, incluindo Comunicação Social</t>
  </si>
  <si>
    <t>3.3 Passagens Presidência</t>
  </si>
  <si>
    <t>3.4 Diárias Presidência</t>
  </si>
  <si>
    <t>3.5 Transferência aos anfitriões</t>
  </si>
  <si>
    <t>4 - APOIO AO ENCONTRO NACIONAL</t>
  </si>
  <si>
    <t>4.1 Diárias Palestrantes não remunerados</t>
  </si>
  <si>
    <t>4.2 Passagens Palestrantes não remunerados</t>
  </si>
  <si>
    <t>4.3 Transferência ao anfitrião</t>
  </si>
  <si>
    <t>6 - PE - Objetivo Estratégico 2 - Parcerias e Representação institucional em eventos nacionais ou reuniões</t>
  </si>
  <si>
    <t>6.1 Diárias</t>
  </si>
  <si>
    <t>6.2 Passagens</t>
  </si>
  <si>
    <t>8.2 Câmara Técnica 1 - Coordenação  - LAC</t>
  </si>
  <si>
    <t>8.3 Câmara Técnica 2 - Coordenação - IA-CM</t>
  </si>
  <si>
    <t>8.4 Câmara Técnica 3 - Coordenação - LGPD</t>
  </si>
  <si>
    <t>8.5 Implementação do plano de capacitação</t>
  </si>
  <si>
    <t>9.3 Aplicativo</t>
  </si>
  <si>
    <t>10 - PE Objetivo estratégico 6/ Implementar o plano de comunicação</t>
  </si>
  <si>
    <t>10.1 Prestação de serviço de comunicação específico para fortalecimento de projetos e resultados Conaci: ex. municípios; campanhas</t>
  </si>
  <si>
    <t>10.5 Marketing Digital - Impulsionamento redes Campanhas (Facebook)</t>
  </si>
  <si>
    <t>12 - PE Objetivo estratégico 7/ Ampliar a participação das Mulheres</t>
  </si>
  <si>
    <t>12.3 Ações decorrentes da publicação do Livro Mulheres</t>
  </si>
  <si>
    <t>13 - Pempal</t>
  </si>
  <si>
    <t xml:space="preserve">13.1 Passagens </t>
  </si>
  <si>
    <t>13.2 Diárias</t>
  </si>
  <si>
    <t xml:space="preserve">13.3 Seguro Viagem </t>
  </si>
  <si>
    <t>13.4 Tradução de manuais/publicações PEMPAL</t>
  </si>
  <si>
    <t>https://drive.google.com/drive/folders/1NCXSLB05A-7_s9c7uJrJmClCQQHy_s2U?usp=drive_link</t>
  </si>
  <si>
    <t>https://drive.google.com/drive/folders/1yCmL-1T6rUZaLLVvhasaEqP2AY1YIGbg?usp=drive_link</t>
  </si>
  <si>
    <t>Pix</t>
  </si>
  <si>
    <t>Ressarcimento Diárias 43º RTC e Encontro Nacional - Assessora de Comunicação - Pagamento realizado a menor</t>
  </si>
  <si>
    <t>Ressarcimento Diárias 43º RTC e Encontro Nacional - Equipe Comunicação- Pagamento realizado a menor</t>
  </si>
  <si>
    <t>Passagens</t>
  </si>
  <si>
    <t xml:space="preserve"> Documentos de comprovação</t>
  </si>
  <si>
    <t>1.5.1 Taxas e despesas cartoráriais</t>
  </si>
  <si>
    <t>Enc Nacional e 43° RTC</t>
  </si>
  <si>
    <t>Extrato Banco</t>
  </si>
  <si>
    <t>https://drive.google.com/drive/folders/1Z2UJ_w7t3n7ASNf_p-ujBa1QUUlYwLir?usp=drive_link</t>
  </si>
  <si>
    <t>NF 1/2023</t>
  </si>
  <si>
    <t>https://drive.google.com/drive/folders/1LyyV4bN2Acgj34JoaoKwvLd0Y6xDZcsl?usp=drive_link</t>
  </si>
  <si>
    <t>https://drive.google.com/drive/folders/120MXwPMX2EQgHfRSGn4yR9f2j-8681UB?usp=drive_link</t>
  </si>
  <si>
    <t>DARF IRRF - Recolhimento Tributos - Contabilidade Revisora Paulista - competência dezembro/22 - NFS 21351</t>
  </si>
  <si>
    <t>DARF CSRF - Recolhimento Tributos - Contabilidade Revisora Paulista - competência dezembro/22 - NFS 21351</t>
  </si>
  <si>
    <t>https://drive.google.com/drive/folders/1dwJuSxuKtkAwCG0sRwlv6w-mCRF0w6i2?usp=drive_link</t>
  </si>
  <si>
    <t>Fatura 815</t>
  </si>
  <si>
    <t>1.1.2 Assessora Secretaria-Executiva</t>
  </si>
  <si>
    <t>https://drive.google.com/drive/folders/1lAd2Wxod0SWl4R-EDTP-LsPpvV637bPr?usp=drive_link</t>
  </si>
  <si>
    <t>https://drive.google.com/drive/folders/1oIdVZn3S2HFyU13vQL3I2wf8w9zUQzHz?usp=drive_link</t>
  </si>
  <si>
    <t>NF 02/2023</t>
  </si>
  <si>
    <t>https://drive.google.com/drive/folders/1FQOdimKPYkeXc_q64PqigQcsG4OCsRuy?usp=drive_link</t>
  </si>
  <si>
    <t>NF 01/2023</t>
  </si>
  <si>
    <t>Prestação de contas encaminhada; Resolução Conaci nº 005/2019 Anexo II</t>
  </si>
  <si>
    <t>https://drive.google.com/drive/folders/1SLc1ZrnikaIOuHUcevbBbnhi51dBIev8?usp=drive_link</t>
  </si>
  <si>
    <t>https://drive.google.com/drive/folders/1CbLhHMczmm3z-524Zedqh0ji-pPH1E8L?usp=drive_link</t>
  </si>
  <si>
    <t>https://drive.google.com/drive/folders/1F6CNgTClA5VKqOowRLPlNHn8FLAIybOf?usp=drive_link</t>
  </si>
  <si>
    <t>https://drive.google.com/drive/folders/1WEylBWY-Z5CmH6IT_IH8fCtaKHT1gPl6?usp=drive_link</t>
  </si>
  <si>
    <t>Fatura 818</t>
  </si>
  <si>
    <t>42° RTC</t>
  </si>
  <si>
    <t>44° RTC</t>
  </si>
  <si>
    <t>https://drive.google.com/drive/folders/1UJMSBUFdKE6K8wbp3202RfYiy_bhX00X?usp=drive_link</t>
  </si>
  <si>
    <t>https://drive.google.com/drive/folders/1cYaYliJQOKZy1aH3fJQh9_5y7Td4k7E2?usp=drive_link</t>
  </si>
  <si>
    <t>https://drive.google.com/drive/folders/190ZjHnRBlagQHV_CevAR-tmdImq88mO6?usp=drive_link</t>
  </si>
  <si>
    <t>https://drive.google.com/drive/folders/1n7ErfzkqghL03CfZyc6KzNuG3eWzlVBD?usp=drive_link</t>
  </si>
  <si>
    <t>https://drive.google.com/drive/folders/1FiJawi5_5DTfPqxD5Wtx2stqliaRrKE6?usp=drive_link</t>
  </si>
  <si>
    <t>Ressarcimento para Assessora da Secretária-Executiva placas homenagem Comenda e Reconhecimento de Nível 2 IA-CM para CGE-MG na 44º RTC em Fortaleza - despesa remanescente de 2022</t>
  </si>
  <si>
    <t>Faturas 816 e 817</t>
  </si>
  <si>
    <t>Agenda com Banco Mundial em nov/2022</t>
  </si>
  <si>
    <t xml:space="preserve">1.5.3 Correios / Transportes de Cargas/Serviços despacho material </t>
  </si>
  <si>
    <t>1.5.5 Brindes/cartões de visita</t>
  </si>
  <si>
    <t xml:space="preserve">1.5.6 Materiais diversos </t>
  </si>
  <si>
    <t>1.5.7 Outros serviços (Ex: Registro de Marca)</t>
  </si>
  <si>
    <t>1.5.7 Outros serviços</t>
  </si>
  <si>
    <t>https://drive.google.com/drive/folders/1r7cSun1IXBEGoZDQ1hLJcZsjgNrMKGjQ?usp=drive_link</t>
  </si>
  <si>
    <t>NF 90</t>
  </si>
  <si>
    <t>Fatura 820</t>
  </si>
  <si>
    <t>https://drive.google.com/drive/folders/1mNlYYj9Vq0xKIRNhW-3Q6UW9x0aSOKZc?usp=drive_link</t>
  </si>
  <si>
    <t>NF 21779</t>
  </si>
  <si>
    <t>1.2.1 Revisora Paulista (Contabilidade Mensal)</t>
  </si>
  <si>
    <t>Fatura 819</t>
  </si>
  <si>
    <t>Fatura 821</t>
  </si>
  <si>
    <t>https://drive.google.com/drive/folders/1ZznmxxsiM-3mKFcaVp096__SBqTlumk0?usp=drive_link</t>
  </si>
  <si>
    <t>Contratação anual de ferramenta de serviços de gestão financeira - Contas Azul</t>
  </si>
  <si>
    <t>Agenda BSB CGU</t>
  </si>
  <si>
    <t>https://drive.google.com/drive/folders/1JlcnJ_0cSSDYmJtrzJ7zaqp-Im-GGRu_?usp=drive_link</t>
  </si>
  <si>
    <t>Fatura 822</t>
  </si>
  <si>
    <t>Fatura 823</t>
  </si>
  <si>
    <t>NF 4/2023</t>
  </si>
  <si>
    <t xml:space="preserve">Auxílio refeição R$ 45 dia - deliberação e-mail "P/ Deliberação da Diretoria - Auxílio Refeição Marcela"; Auxílio correspondente a 17 dias úteis; </t>
  </si>
  <si>
    <t xml:space="preserve">Auxílio refeição R$ 45 dia - deliberação e-mail "P/ Deliberação da Diretoria - Auxílio Refeição Marcela"; Auxílio correspondente a 23 dias úteis; 0,60 de taxa de liberação </t>
  </si>
  <si>
    <t>Evento Recife da SCGE_PE</t>
  </si>
  <si>
    <t>NF 19/2023</t>
  </si>
  <si>
    <t>NF 40/2023</t>
  </si>
  <si>
    <t>NF 06/2023</t>
  </si>
  <si>
    <t>NF 13/2023</t>
  </si>
  <si>
    <t>DARF IRRF - Recolhimento Tributos - Contabilidade Revisora Paulista - competência janeiro/23 - NFS NFS 21779</t>
  </si>
  <si>
    <t>DARF CSRF - Recolhimento Tributos - Contabilidade Revisora Paulista - competência janeiro/23 - NFS 21779</t>
  </si>
  <si>
    <t>DARF CSRF - Recolhimento Tributos - Contabilidade Revisora Paulista - competência fevereiro/23 - NFS 22234</t>
  </si>
  <si>
    <t>DARF IRRF - Recolhimento Tributos - Contabilidade Revisora Paulista - competência fevereiro/23 - NFS 2234</t>
  </si>
  <si>
    <t>https://drive.google.com/drive/folders/1K58zikMWfstiS3-Ac22FdryV8KIkmz-e?usp=drive_link</t>
  </si>
  <si>
    <t>Fatura 828</t>
  </si>
  <si>
    <t>Fatura 825</t>
  </si>
  <si>
    <t>Escritório Virtual Regus em Brasília - Edifício Varig - Endereço Conaci</t>
  </si>
  <si>
    <t>NF 338</t>
  </si>
  <si>
    <t>NF 430</t>
  </si>
  <si>
    <t>Fatura 826</t>
  </si>
  <si>
    <t>Fatura 827</t>
  </si>
  <si>
    <t>NF 16</t>
  </si>
  <si>
    <t>https://drive.google.com/drive/folders/1VLKSfVJA0qohDEhqChokJfIphbhaG2Jz?usp=drive_link</t>
  </si>
  <si>
    <t>NF 22234</t>
  </si>
  <si>
    <t>https://drive.google.com/drive/folders/1FwENUTtrStIjKv_zpn8QKNUATlJgKRoK?usp=drive_link</t>
  </si>
  <si>
    <t>Fatura 831</t>
  </si>
  <si>
    <t>Fatura 829</t>
  </si>
  <si>
    <t>Fatura 830</t>
  </si>
  <si>
    <t>NF 6/2023</t>
  </si>
  <si>
    <t>https://drive.google.com/drive/folders/1TFmHtDWDTG0B0cCVEO3iLPBOpyeDkb3O?usp=drive_link</t>
  </si>
  <si>
    <t>Passagens para 45° RTC - Palestrante Corinne Lopes - Fatura 832 DHARMA AGÊNCIA DE VIAGENS ETURISMO</t>
  </si>
  <si>
    <t>https://drive.google.com/drive/folders/1igaaQ3D0fSvLvR864m7iuxGt8FqTT7WU?usp=drive_link</t>
  </si>
  <si>
    <t>Fatura 832</t>
  </si>
  <si>
    <t>Fatura 833</t>
  </si>
  <si>
    <t>Placa de homenagem</t>
  </si>
  <si>
    <t>Bandeirinhas</t>
  </si>
  <si>
    <t>https://drive.google.com/drive/folders/1qbvSDGJOBqQeUt9KZAl_HJgyrDfRRJW0?usp=drive_link</t>
  </si>
  <si>
    <t>NF 13386</t>
  </si>
  <si>
    <t xml:space="preserve">Diárias para 45° RTC - Palestrante Corinne Lopes- Palestra sobre Comunicação não Violenta e Soft Skills </t>
  </si>
  <si>
    <t xml:space="preserve">10 - PE Objetivo estratégico 6/ Implementar o plano de comunicação </t>
  </si>
  <si>
    <t>https://drive.google.com/drive/folders/1NTcwrte0g0fJYWs1-e9Vd-42QewqyRwd?usp=drive_link</t>
  </si>
  <si>
    <t>https://drive.google.com/drive/folders/14FNLXRLQnCqcuuDRXlPVOjcKLnbnfhBs?usp=drive_link</t>
  </si>
  <si>
    <t>Cartões de Visita Presidência e Equipe Conaci - MAIS COPY GRAFICA RAPIDA E COP</t>
  </si>
  <si>
    <t>NF 2023/308</t>
  </si>
  <si>
    <t>NF 809</t>
  </si>
  <si>
    <t>https://drive.google.com/drive/folders/1DZ48Ttaetc3A91304eX-0OPwrh-hhn3J?usp=drive_link</t>
  </si>
  <si>
    <t>NF 22673</t>
  </si>
  <si>
    <t>https://drive.google.com/drive/folders/1uWR_gyeSvzGZOsyCWPwBNClvSRrS4lhg?usp=drive_link</t>
  </si>
  <si>
    <t>https://drive.google.com/drive/folders/1o-IodWpcbSam3e2X7rGaL2nX1KB1b_FW?usp=drive_link</t>
  </si>
  <si>
    <t>https://drive.google.com/drive/folders/1ipvX0gUIJVYZ0Zmm9_DwYmMNr_6DKG5W?usp=drive_link</t>
  </si>
  <si>
    <t>Malas</t>
  </si>
  <si>
    <t>https://drive.google.com/drive/folders/1Ki5sMoSPv6Xs5gcqhK9qXY3n1N0OW1vf?usp=drive_link</t>
  </si>
  <si>
    <t>NF 319985</t>
  </si>
  <si>
    <t>Hospedagem Banco do Conhecimento - Locaweb Mensal - referente a maio</t>
  </si>
  <si>
    <t>NF</t>
  </si>
  <si>
    <t>DARF IRRF - Recolhimento Tributos - Contabilidade Revisora Paulista - competência março/23 - NFS 22673</t>
  </si>
  <si>
    <t xml:space="preserve">DARF CSRF - Recolhimento Tributos - Contabilidade Revisora Paulista - competência março/23 - NFS 22673 </t>
  </si>
  <si>
    <t xml:space="preserve">DARF CSRF - Recolhimento Tributos - Contabilidade Revisora Paulista - competência abril/23 - NF 23121 </t>
  </si>
  <si>
    <t xml:space="preserve">DARF IRRF - Recolhimento Tributos - Contabilidade Revisora Paulista - competência abril/23 - NF 23121 </t>
  </si>
  <si>
    <t>Diárias para 45° RTC - Assessora de Comunicação (Thaís Falcão)</t>
  </si>
  <si>
    <t>Diárias para 45° RTC - 1° Vice-Presidente Conaci (Francisco Netto)</t>
  </si>
  <si>
    <t>Diárias para 45° RTC - Coordenador da Câmara Técnica IA-CM (Rodolfo Serrano)</t>
  </si>
  <si>
    <t>Diárias para 45° RTC - Equipe de Comunicação (Fabíola Duarte)</t>
  </si>
  <si>
    <t>Diárias para 45° RTC - Presidente Conaci (Rodrigo Miranda)</t>
  </si>
  <si>
    <t>Diárias para 45° RTC - 2° Vice-Presidente Conaci (Edmar Camata)</t>
  </si>
  <si>
    <t>Diárias para 45° RTC - Coordenador da Câmara Técnica LAC (Alexandre Falcão)</t>
  </si>
  <si>
    <t>Diárias para 45° RTC - Coordenadora da Câmara Técnica LGPD (Beatriz Loureiro)</t>
  </si>
  <si>
    <t>Diárias para 45° RTC - Secretária-Executiva do Conaci (Débora Severino)</t>
  </si>
  <si>
    <t>Diárias para 45° RTC - Assessora da Secretária-Executiva para RTC (Alexandra Castro)</t>
  </si>
  <si>
    <t>Passagens 45° RTC - Coordenador da Câmara Técnica LAC (Alexandre Falcão) - Fatura 831 DHARMA AGÊNCIA DE VIAGENS ETURISMO</t>
  </si>
  <si>
    <t>Passagens 45° RTC - Coordenador da Câmara Técnica IA-CM (Rodolfo Serrano) - Fatura 829 DHARMA AGÊNCIA DE VIAGENS ETURISMO</t>
  </si>
  <si>
    <t>Passagens 45° RTC - Coordenadora da Câmara Técnica LGPD (Beatriz Loureiro) - Fatura 830 DHARMA AGÊNCIA DE VIAGENS ETURISMO</t>
  </si>
  <si>
    <t>https://drive.google.com/drive/folders/190DIqi8DMb1qAwrcgmYdjm1lGS_xn3PZ?usp=share_link</t>
  </si>
  <si>
    <t xml:space="preserve">Bandeirinhas novos membros para mesa do Forum de Titulares das Reuniões Técnicas do Conaci (Maringá; Serra; Cachoeiro do Itapemirim; Paracatu; Brumadinho; Conselheiro Lafaiete) - BANDEBRAS INDUSTRIA E COMERCIO </t>
  </si>
  <si>
    <t>Passagens 1º Vice-Presidente 45° RTC em Maceió (Francisco Netto) - Fatura 819 DHARMA AGÊNCIA DE VIAGENS ETURISMO</t>
  </si>
  <si>
    <t>Passagens 2º Vice-Presidente 45° RTC em Maceió (Edmar Camata) - Fatura 821 DHARMA AGÊNCIA DE VIAGENS ETURISMO</t>
  </si>
  <si>
    <t>n</t>
  </si>
  <si>
    <t>Diárias 1º Vice-Presidente (Francisco Netto) - Reunião de planejamento anual de Diretoria em BH</t>
  </si>
  <si>
    <t>Diárias 2º Vice-Presidente (Edmar Camata) - Reunião de planejamento anual de Diretoria em BH</t>
  </si>
  <si>
    <t>Nova marca/logo Conaci para fortalecimento institucional - GAS 360 Prest Serv Publicitarios; (50% do contrato foi pago em 01/11/2022)</t>
  </si>
  <si>
    <t>Bagagem</t>
  </si>
  <si>
    <t>Ressarcimento bagagem mala Asessora da Secretária-Executiva (Ully Schreck) - equipe organização EN Cuiabá - despesa remanescente de 2022</t>
  </si>
  <si>
    <t>Ressarcimento bagagem mala Asessora da Secretária-Executiva  (Ully Schreck) - equipe organização 44º RTC em Fortaleza - despesa remanescente de 2022</t>
  </si>
  <si>
    <t xml:space="preserve">Ressarcimento bagagem mala Secretária-Executiva (Débora Severino) - equipe organização EN Cuiabá - despesa remanescente de 2022 </t>
  </si>
  <si>
    <t>Reunião Diretoria</t>
  </si>
  <si>
    <t>Ressarcimento bagagem mala Conaci - equipe organização 42º RTC em Porto Velho - despesa remanescente de 2022 (pago por Débora Severino)</t>
  </si>
  <si>
    <t>Passagens Presidente 45° RTC em Maceió (Rodrigo Miranda) - Fatura 820 DHARMA AGÊNCIA DE VIAGENS ETURISMO</t>
  </si>
  <si>
    <t>Passagens 45° RTC - Secretária-Executiva Conaci (Débora Severino)- Fatura 828 DHARMA AGÊNCIA DE VIAGENS ETURISMO</t>
  </si>
  <si>
    <t>Passagens 45° RTC - Assessora de Comunicação Conaci (Thaís Falcão) - Fatura 825 DHARMA AGÊNCIA DE VIAGENS ETURISMO</t>
  </si>
  <si>
    <t>Passagens 45° RTC - Asessora da Secretária-Executiva Conaci para RTC (Alexandra Castro) - Fatura 826 DHARMA AGÊNCIA DE VIAGENS ETURISMO</t>
  </si>
  <si>
    <t>Passagens 45° RTC - Equipe Assessoria de Comunicação (Fabíola Duarte) - Fatura 827 DHARMA AGÊNCIA DE VIAGENS ETURISMO</t>
  </si>
  <si>
    <t>Kits (presentation) para membros do Conselho - UNIVERSO DOS BRINDES BH; pagamento referente a 50% do valor total contratado</t>
  </si>
  <si>
    <t>NF 1852341</t>
  </si>
  <si>
    <t>Cartões de Visita</t>
  </si>
  <si>
    <t>Kits (presentation) para membros do Conselho - UNIVERSO DOS BRINDES BH; finalização do pagamento do valor contratado</t>
  </si>
  <si>
    <t>Locação de sala para realização  da 45° RTC (Maceió-Alagoas) e Câmaras Técnicas -  HOTEIS RITZ DO BRASIL - Contrato</t>
  </si>
  <si>
    <t>Prestação de serviço de palestra na 45º RTC - Maria Elisa - PRISMA DESENVOLVIMENTO HUMANO - Palestra de Liderança</t>
  </si>
  <si>
    <t>Prestação de serviço de palestra na 45º RTC - Corinne Lopes - Palestra de Comunicação não Violenta e Soft Skills - Contrato</t>
  </si>
  <si>
    <t>Locação de sala para realização  da 46 ° RTC (São Luís-Maranhão) e Câmaras Técnicas - HOTEL LUZEIROS SÃO LUIS - valor de entrada para reserva do espaço (pagamento de 50%)</t>
  </si>
  <si>
    <t xml:space="preserve">Auxílio refeição R$ 45 dia - deliberação e-mail "P/ Deliberação da Diretoria - Auxílio Refeição Marcela"; Auxílio correspondente a 18 dias úteis; </t>
  </si>
  <si>
    <t>Aquisição de bagagem para equipe de Comunicação (Fabíola Duarte), para transporte de mala Conaci com material equipe organização - Fatura 833 DHARMA AGÊNCIA DE VIAGENS ETURISMO</t>
  </si>
  <si>
    <t>Fatura 834</t>
  </si>
  <si>
    <t xml:space="preserve">Locação de sala para realização  da 46 ° RTC (São Luís-Maranhão) e Câmaras Técnicas - HOTEL LUZEIROS SÃO LUIS - 2º parcela </t>
  </si>
  <si>
    <t>https://drive.google.com/drive/folders/118-2tua9YrnYwcUsRbTY4PVkl0gO10Ih?usp=share_link</t>
  </si>
  <si>
    <t>NF 9/2023</t>
  </si>
  <si>
    <t>NF 21/2023</t>
  </si>
  <si>
    <t>NF 3323</t>
  </si>
  <si>
    <t>NF 23121</t>
  </si>
  <si>
    <t>NF 23557</t>
  </si>
  <si>
    <t>NF 23994</t>
  </si>
  <si>
    <t>https://drive.google.com/drive/folders/1BgX7vUCZR6Fv1GaCY72txZs0t8ZYZ5DJ?usp=share_link</t>
  </si>
  <si>
    <t>Fatura 835</t>
  </si>
  <si>
    <t>Passagens para participação de encontro PEMPAL na Albânia em junho de 2023 - Presidente (Rodrigo Miranda) - Fatura 835 DHARMA AGÊNCIA DE VIAGENS ETURISMO</t>
  </si>
  <si>
    <t xml:space="preserve">NF 598 </t>
  </si>
  <si>
    <t>https://drive.google.com/drive/folders/1FJqt7uY-mIw8vQouaHSiU5A6eoK4YheW?usp=share_link</t>
  </si>
  <si>
    <t>Ressarcimento Secretária Executiva (Débora Severino) de valor transferido para a conta do Conaci de forma equivocada no dia 24/04/23 (entrada no extrato), com restituição realizada no dia seguinte em 25/04/2023 via PIX;</t>
  </si>
  <si>
    <t>Passagens 46° RTC em São Luís - Asessora da Secretária-Executiva Conaci para RTC (Marcela Thome) - Fatura 839 DHARMA AGÊNCIA DE VIAGENS ETURISMO</t>
  </si>
  <si>
    <t>Fatura 839</t>
  </si>
  <si>
    <t>Passagens 46° RTC em São Luís - Coordenador da Câmara Técnica LAC (Alexandre Falcão) - Fatura 844 DHARMA AGÊNCIA DE VIAGENS ETURISMO</t>
  </si>
  <si>
    <t>Fatura 844</t>
  </si>
  <si>
    <t>https://drive.google.com/drive/folders/1Be-fI9a_ZK4c3qUAU5l0dNmwXYxLKZqX?usp=share_link</t>
  </si>
  <si>
    <t>https://drive.google.com/drive/folders/1By8JAneTAZC9asdI99X7rLLz9J3wH4XC?usp=share_link</t>
  </si>
  <si>
    <t>Fatura 838</t>
  </si>
  <si>
    <t>Passagens 46° RTC São Luís - Assessora de Comunicação Conaci (Thaís Falcão) - Fatura 836 DHARMA AGÊNCIA DE VIAGENS ETURISMO</t>
  </si>
  <si>
    <t>Fatura 836</t>
  </si>
  <si>
    <t>Passagens 46° RTC São Luís - Equipe Assessoria de Comunicação (Fabíola Duarte) - Fatura 837 DHARMA AGÊNCIA DE VIAGENS ETURISMO</t>
  </si>
  <si>
    <t>Fatura 837</t>
  </si>
  <si>
    <t>Fatura 841</t>
  </si>
  <si>
    <t>R</t>
  </si>
  <si>
    <t>Restituição de receita; Ressarcimento de receita</t>
  </si>
  <si>
    <t>Fatura 843</t>
  </si>
  <si>
    <t>https://drive.google.com/drive/folders/1EOkLNbfxRbayzodgDGDLY7rIBM1rO1ny?usp=share_link</t>
  </si>
  <si>
    <t>Fatura 840</t>
  </si>
  <si>
    <t>https://drive.google.com/drive/folders/1zDOVa0pkvZX5O3k6_ZcqkwVlxfUPnsjy?usp=share_link</t>
  </si>
  <si>
    <t>Passagens Presidente 46° RTC em São Luís (Rodrigo Miranda) - Fatura 840 DHARMA AGÊNCIA DE VIAGENS ETURISMO</t>
  </si>
  <si>
    <t>Agenda BSB
 STF</t>
  </si>
  <si>
    <t>Auxílio refeição R$ 45 dia - deliberação e-mail "P/ Deliberação da Diretoria - Auxílio Refeição Marcela"; Auxílio correspondente a 22 dias úteis; R$ 0,60 taxa de emissão;</t>
  </si>
  <si>
    <t>NF 90/2023</t>
  </si>
  <si>
    <t>NF 27/2023</t>
  </si>
  <si>
    <t>Prestação de Serviço Manutenção Site Conaci  - Contrato - LEANDRO FIEL GOMES DA SILVA CONSULTORIA EM TECNOLOGIA DA INFORMAÇÃO LTDA</t>
  </si>
  <si>
    <t xml:space="preserve">Auxílio refeição R$ 45 dia - deliberação e-mail "P/ Deliberação da Diretoria - Auxílio Refeição Marcela"; Auxílio correspondente a 21 dias úteis; </t>
  </si>
  <si>
    <t>Prestação de Serviços de Assessoria Jurídica para o Conaci - Contrato - mensal - FERRUGINI ADVOGADOS ASSOCIADOS</t>
  </si>
  <si>
    <t>Prestação de Serviços de Assessoria Jurídica para o Conaci - Contrato - mensal - FERRUGINI ADVOGADOS ASSOCIADOS; neste mês específico houve pagamento adicional em relação aos serviços prestados para o curso de Liderança (Projeto em Parceria com o Banco Mundial, com contrapartida Conaci)</t>
  </si>
  <si>
    <t xml:space="preserve">NF 3383
NF 3384
</t>
  </si>
  <si>
    <t>NF 3353</t>
  </si>
  <si>
    <t>NF 3240</t>
  </si>
  <si>
    <t>NF 3267</t>
  </si>
  <si>
    <t>NF 3284</t>
  </si>
  <si>
    <t>Prestação de Serviço  Assessoria Comunicação - Contrato - THAIS VENTURATTO LIMA FALCAO</t>
  </si>
  <si>
    <t>NF 15/2023</t>
  </si>
  <si>
    <t>R$ 12.500,00 Thais mensal; R$ 4.295,00 remuneração Marcela; aglutinação de pagamento = R$ 16.795,00</t>
  </si>
  <si>
    <t>Remuneração líquida Assessora na Secretaria-Executiva - MARCELA OIIVEIRA THOME</t>
  </si>
  <si>
    <t>Auxílio alimentação Assessora na Secretaria-Executiva - MARCELA OLIVEIRA THOME - Sodexo</t>
  </si>
  <si>
    <t>FGTS referente à folha de pagamento Assessora na Secretaria-Executiva (MARCELA OLIVEIRA THOME)</t>
  </si>
  <si>
    <t>Previdência referente à folha de pagamento Assessora na Secretaria-Executiva (MARCELA OLIVEIRA THOME)</t>
  </si>
  <si>
    <t>DARF IRRF - folha de pagamento Assessora da Secretaria-Executiva (MARCELA OLIVEIRA THOME)</t>
  </si>
  <si>
    <t>Boleto com vencimento em 07/05 pago em 10/05; encargos R$ 22,93</t>
  </si>
  <si>
    <t>Boleto com vencimento em 13/03 pago em 15/03; encargos R$ 4,24</t>
  </si>
  <si>
    <t>Boleto com vencimento em 13/03 pago em 15/03; encargos R$ 61,50</t>
  </si>
  <si>
    <t>Seguro viagem</t>
  </si>
  <si>
    <t>Pempal Albânia</t>
  </si>
  <si>
    <t>Tradução documentos Pempal</t>
  </si>
  <si>
    <t xml:space="preserve">Tradução de materiais publicados pelo PEMPAL em 2022 </t>
  </si>
  <si>
    <t>Fatura 849</t>
  </si>
  <si>
    <t>Seguro viagem para participação de encontro PEMPAL na Albânia em junho de 2023 - Acompanhante do Presidente (Carlos Eduardo Girão de Arruda) - Fatura 849 DHARMA AGÊNCIA DE VIAGENS ETURISMO</t>
  </si>
  <si>
    <t>Fatura 850</t>
  </si>
  <si>
    <t>Fatura 847</t>
  </si>
  <si>
    <t>Fatura 846</t>
  </si>
  <si>
    <t>Passagens reunião em BSB com CGU  - Presidente Conaci (Rodrigo Miranda) - Fatura 822 DHARMA AGÊNCIA DE VIAGENS ETURISMO</t>
  </si>
  <si>
    <t>Passagens reunião em BSB com CGU - 2° Vice-Presidente Conaci (Edmar Camata) - Fatura 823 DHARMA AGÊNCIA DE VIAGENS ETURISMO</t>
  </si>
  <si>
    <t>Diárias reunião em BSB com CGU  - Presidente Conaci (Rrodrigo Miranda)</t>
  </si>
  <si>
    <t>Diárias reunião em BSB com CGU - 2° Vice-Presidente Conaci (Edmar Camata)</t>
  </si>
  <si>
    <t>Passagens Presidente (Rodrigo Miranda) para cumprimento de agenda em Brasília - Visita ao STF Carmem Lúcia - Fatura 843 DHARMA AGÊNCIA DE VIAGENS ETURISMO</t>
  </si>
  <si>
    <t>Pagamentos de diárias aglutinados; R$ 871,50 (Presidente) + R$ 871,50  (1º Vice-Presidente) + R$ 871,50 (2º Vice-Presidente) = R$ 2.614,50; Prestação de contas encaminhada; Resolução Conaci nº 005/2019 Anexo II</t>
  </si>
  <si>
    <t>NF 5744</t>
  </si>
  <si>
    <t>https://drive.google.com/drive/folders/1SLc1ZrnikaIOuHUcevbBbnhi51dBIev8?usp=sharing</t>
  </si>
  <si>
    <t>Seguro viagem para participação de encontro PEMPAL na Albânia em junho de 2023 - Presidente (Rodrigo Miranda) - Fatura 850 DHARMA AGÊNCIA DE VIAGENS ETURISMO</t>
  </si>
  <si>
    <t xml:space="preserve">Hospedagem site Conaci anual - HostGator </t>
  </si>
  <si>
    <t>https://drive.google.com/drive/folders/1tczWVu-57PrrQj0oEySU1iYfjAWNV42z?usp=drive_link</t>
  </si>
  <si>
    <t>Hospedagem anual site Conaci</t>
  </si>
  <si>
    <t>https://drive.google.com/drive/folders/1zDOVa0pkvZX5O3k6_ZcqkwVlxfUPnsjy?usp=drive_link</t>
  </si>
  <si>
    <t>Passagens 46° RTC São Luís - Secretária-Executiva Conaci (Débora Severino) - Fatura 838 DHARMA AGÊNCIA DE VIAGENS ETURISMO</t>
  </si>
  <si>
    <t>Fatura 861</t>
  </si>
  <si>
    <t>Passagens 46° RTC em São Luís - Professora Maria Elisa Moreira - Treinamento Jornada de Liderança - Fatura 861 DHARMA AGÊNCIA DE VIAGENS ETURISMO</t>
  </si>
  <si>
    <t>Fatura 860</t>
  </si>
  <si>
    <t>https://drive.google.com/drive/folders/1fNtD5ruf2_q0TIyLjRLYFZpnox-L8YSw?usp=drive_link</t>
  </si>
  <si>
    <t>Auxílio refeição R$ 45 dia - deliberação e-mail "P/ Deliberação da Diretoria - Auxílio Refeição Marcela"; Auxílio correspondente a 22 dias úteis;</t>
  </si>
  <si>
    <t>NF 128912</t>
  </si>
  <si>
    <t>Fatura 851</t>
  </si>
  <si>
    <t>Passagens 1º Vice-Presidente 46° RTC em São Luís (Francisco Netto) - Fatura 851 DHARMA AGÊNCIA DE VIAGENS ETURISMO</t>
  </si>
  <si>
    <t>https://drive.google.com/drive/folders/1-eVX60419cBhgghGwdt6GgoRq96G3FOm?usp=drive_link</t>
  </si>
  <si>
    <t>Agenda CGM SP</t>
  </si>
  <si>
    <t>Fatura 852</t>
  </si>
  <si>
    <t>Hospedagem Banco do Conhecimento - Locaweb anual - HOSPEDAGEM VPS - PLANO 6GB Anual - 25/04/2023 até 24/04/2024</t>
  </si>
  <si>
    <t>Passagens Presidente para Aniversário de 10 anos CGM São Paulo (Rodrigo Miranda) - Fatura 852 DHARMA AGÊNCIA DE VIAGENS ETURISMO</t>
  </si>
  <si>
    <t>Fatura 855</t>
  </si>
  <si>
    <t>Passagens Presidente 46° RTC em São Luís (Rodrigo Miranda) - Fatura 855 DHARMA AGÊNCIA DE VIAGENS ETURISMO</t>
  </si>
  <si>
    <t>Fatura 858</t>
  </si>
  <si>
    <t>Fatura 859</t>
  </si>
  <si>
    <t>https://drive.google.com/drive/folders/1QjKVvSkkLvoNffP2TT-fOLLQ9L_VDaZM?usp=drive_link</t>
  </si>
  <si>
    <t>Passagens Alexandre Falcão - Coordenador Câmara Técnica LAC - 1a REUNIÃO DA REDE NACIONAL DE PROMOÇÃO DA INTEGRIDADE PRIVADA - Fatura 859 DHARMA AGÊNCIA DE VIAGENS ETURISMO</t>
  </si>
  <si>
    <t>Agenda BSB CGU - Rede Integridade Privada</t>
  </si>
  <si>
    <t>Passagens 46° RTC em São Luís - Debatedora e Autora Livro Mulheres no Controle -  Mariana Covre - Fatura 860 DHARMA AGÊNCIA DE VIAGENS ETURISMO</t>
  </si>
  <si>
    <t>Fatura 856</t>
  </si>
  <si>
    <t>Fatura 854</t>
  </si>
  <si>
    <t>https://drive.google.com/drive/folders/1HZDJUUT5D9781LfbkvXbnaxS_JPfH-A_?usp=drive_link</t>
  </si>
  <si>
    <t xml:space="preserve">Agenda BSB CGU </t>
  </si>
  <si>
    <t>Passagens Presidente Agenda CGU 15/05 a 16/05 (Rodrigo Miranda) - Fatura 854 DHARMA AGÊNCIA DE VIAGENS ETURISMO - trecho 15/05 a 16/05</t>
  </si>
  <si>
    <t xml:space="preserve">NF 23121 </t>
  </si>
  <si>
    <t>Diárias para 46° RTC - Assessora de Comunicação (Thaís Falcão) - Pagamento antecipado (ao processar o agendamento, selecionou-se equivocadamento opção de pagamento imediato)</t>
  </si>
  <si>
    <t>Diárias para 46° RTC - 2° Vice-Presidente Conaci (Edmar Camata) - Pagamento antecipado (ao processar o agendamento, selecionou-se equivocadamento opção de pagamento imediato)</t>
  </si>
  <si>
    <t>Diárias Presidente (Rodrigo Miranda) reunião em BSB com STF - Visita à Carmem Lúcia e Rosa Weber</t>
  </si>
  <si>
    <t>Diárias 1º Vice-Presidente (Francisco Netto) reunião em BSB com STF - Visita à Carmem Lúcia e Rosa Weber</t>
  </si>
  <si>
    <t>Diárias 2º Vice-Presidente (Edmar Camata) reunião em BSB com STF - Visita à Carmem Lúcia e Rosa Weber</t>
  </si>
  <si>
    <t>https://drive.google.com/drive/folders/1BgX7vUCZR6Fv1GaCY72txZs0t8ZYZ5DJ?usp=drive_link</t>
  </si>
  <si>
    <t>Passagens 2º Vice-Presidente (Edmar Camata) para cumprimento de agenda em Brasília - Visita ao STF Carmem Lúcia - Fatura 846 DHARMA AGÊNCIA DE VIAGENS ETURISMO</t>
  </si>
  <si>
    <t>Passagens 1º Vice-Presidente (Francisco Netto) para cumprimento de agenda em Brasília - Visita ao STF Carmem Lúcia - Fatura 847 DHARMA AGÊNCIA DE VIAGENS ETURISMO</t>
  </si>
  <si>
    <t>Diárias Presidente (Rodrigo Miranda) Aniversário de 10 anos CGM São Paulo</t>
  </si>
  <si>
    <t xml:space="preserve">Diárias Presidente (Rodrigo Miranda) para participação de encontro PEMPAL na Albânia em junho de 2023 </t>
  </si>
  <si>
    <t xml:space="preserve">Diárias Membro Conaci acompanhante do Presidente (Carlos Eduardo Girão de Arruda) para participação de encontro PEMPAL na Albânia em junho de 2023 </t>
  </si>
  <si>
    <t>Passagens para participação de encontro PEMPAL na Albânia em junho de 2023 - Membro Conaci acompanhante do Presidente (Carlos Eduardo Girão de Arruda) - Fatura 841 DHARMA AGÊNCIA DE VIAGENS ETURISMO</t>
  </si>
  <si>
    <t>Diárias Presidente (Rodrigo Miranda) para participação de encontro PEMPAL na Albânia em junho de 2023; complemento do valor de R$ 2.287,07, tendo em vista que memória de cálculo constou valor a menor;</t>
  </si>
  <si>
    <t xml:space="preserve">Diárias Presidente Agenda CGU 15/05 a 16/05 (Rodrigo Miranda) </t>
  </si>
  <si>
    <t>Prestação de contas encaminhada; Resolução Conaci nº 005/2019 Anexo II; detalhar melhor coluna L</t>
  </si>
  <si>
    <t>https://drive.google.com/drive/folders/1l0ivQuR0oQl3Y9acgXsnHBm7fKooFA19?usp=drive_link</t>
  </si>
  <si>
    <t>1.5.6 Materiais diversos</t>
  </si>
  <si>
    <t>Confecção de novos prismas para mesa da Assembleia do Coselho, tendo em vista alteração de logo Conaci - PRIME ACRILICO LTDA - adiantamento para confecção</t>
  </si>
  <si>
    <t>NF 1703</t>
  </si>
  <si>
    <t>Diárias Alexandre Falcão - Coordenador Câmara Técnica LAC - 1a REUNIÃO DA REDE NACIONAL DE PROMOÇÃO DA INTEGRIDADE PRIVADA</t>
  </si>
  <si>
    <t>R$ 1.403,51 Contabilidade Mensal; R$ 441,00 Reserva de Sala Regus; R$246,96 Regus Mensal; aglutinação de pagamento = R$ 2.091,47</t>
  </si>
  <si>
    <t>Fatura 1421/34157</t>
  </si>
  <si>
    <t>DARF CSRF - Recolhimento Tributos - Contabilidade Revisora Paulista - competência maio/23 - NF23557</t>
  </si>
  <si>
    <t>DARF IRRF - Recolhimento Tributos - Contabilidade Revisora Paulista - competência maio/23 - NF 23557</t>
  </si>
  <si>
    <t>Aplicativo Conaci - Yazo</t>
  </si>
  <si>
    <t>https://drive.google.com/drive/folders/1U0yU8nWh2nwGQqQmJzG8SmsyqeT3nEfU?usp=drive_link</t>
  </si>
  <si>
    <t>NF 1044</t>
  </si>
  <si>
    <t>Confecção de novos prismas para mesa da Assembleia do Coselho, tendo em vista alteração de logo Conaci - PRIME ACRILICO LTDA - segunda parcela</t>
  </si>
  <si>
    <t>NF 251</t>
  </si>
  <si>
    <t>Transmissão curso IA-CM realizado na 46º RTC em São Luis - INTERATIVA AUDIO VISUAL</t>
  </si>
  <si>
    <t>https://drive.google.com/drive/folders/1co-DiAzfDKxHLfZ4s80KLCcNAVyDOQ_V?usp=drive_link</t>
  </si>
  <si>
    <t>https://drive.google.com/drive/folders/1vD4ilvzG7qqvCU3cVlBGzkfYbG7ARSG8?usp=drive_link</t>
  </si>
  <si>
    <t>Diárias para 46° RTC - 1° Vice-Presidente Conaci (Francisco Netto)</t>
  </si>
  <si>
    <t>Diárias para 46° RTC - Presidente Conaci (Rodrigo Miranda)</t>
  </si>
  <si>
    <t>Diárias para 46° RTC - Equipe de Comunicação (Fabíola Duarte)</t>
  </si>
  <si>
    <t>Diárias para 46° RTC - Secretária-Executiva do Conaci (Débora Severino)</t>
  </si>
  <si>
    <t xml:space="preserve">Diárias 46° RTC - Asessora da Secretária-Executiva Conaci para RTC (Marcela Thome) </t>
  </si>
  <si>
    <t>Diárias para 46° RTC - Coordenador da Câmara Técnica LAC (Alexandre Falcão)</t>
  </si>
  <si>
    <t>Diárias para 46º RTC - Coordenadora da Câmara Técnica LGPD (Cristina Cardoso)</t>
  </si>
  <si>
    <t>https://drive.google.com/drive/folders/1zDOVa0pkvZX5O3k6_ZcqkwVlxfUPnsjy</t>
  </si>
  <si>
    <t>https://drive.google.com/drive/folders/1Be-fI9a_ZK4c3qUAU5l0dNmwXYxLKZqX</t>
  </si>
  <si>
    <t>https://drive.google.com/drive/folders/1IFZYZIBXZ9Q9mi3n2-J0R8GxCb3uxpN5?usp=drive_link</t>
  </si>
  <si>
    <t>Serviços de diagramação</t>
  </si>
  <si>
    <t>Boleto com vencimento em 20/06 pago em 22/06; encargos R$ 15,12</t>
  </si>
  <si>
    <t xml:space="preserve">R$ 1.403,51 Contabilidade Mensal; R$ 441,00 Reserva de Sala Regus; R$246,96 Regus Mensal; aglutinação de pagamento = R$ 2.091,47; </t>
  </si>
  <si>
    <t>Escritório Virtual Regus em Brasília - Edifício Varig - Taxa de Reserva de sala para alinhamento entre Presidente e Vices_Presidentes Conaci sobre a reunião com STF</t>
  </si>
  <si>
    <t>Diárias 46° RTC em São Luís - Debatedora e Autora Livro Mulheres no Controle -  Mariana Covre</t>
  </si>
  <si>
    <t>https://drive.google.com/drive/folders/1fNtD5ruf2_q0TIyLjRLYFZpnox-L8YSw</t>
  </si>
  <si>
    <t>Prestação de contas não se aplica a debatedores e palestrantes; Aglutinação de valor = 871,50 + 1.452,50 + 1.452,50 = R$ 3.776,50</t>
  </si>
  <si>
    <t>Passagens 46° RTC em São Luís - Debatedora e Autora Livro Mulheres no Controle - Marisa Zikan - Fatura 858 DHARMA AGÊNCIA DE VIAGENS ETURISMO; diárias foram pagas pela Controladoria de Santa Catarina</t>
  </si>
  <si>
    <t>Passagens 2º Vice-Presidente 46° RTC em São Luís (Edmar Camata) - Fatura 854 DHARMA AGÊNCIA DE VIAGENS ETURISMO</t>
  </si>
  <si>
    <t>Honorários Contábeis - Revisora Paulista Contabilidade - Contrato</t>
  </si>
  <si>
    <t>Conta Celular operadora Vivo telefone Conaci 31 99907-1920</t>
  </si>
  <si>
    <t>Alinhamento da agenda entre Presidente Conaci e Ministro CGU via telefone; não houve formalização de convite</t>
  </si>
  <si>
    <t>Observação (Para Controle interno do Conaci)</t>
  </si>
  <si>
    <t>Passagens 46° RTC em São Luís - Debatedora e Autora Livro Mulheres no Controle -  Giovanna Bonfante - Fatura 856 DHARMA AGÊNCIA DE VIAGENS ETURISMO</t>
  </si>
  <si>
    <t>Jeton assessora da Secretária Executiva (Marcela Thome) para a 46° RTC em São Luís - designação via Portaria n° 003/2023</t>
  </si>
  <si>
    <t>Jeton Secretária Executiva (Débora Severino) para a 46° RTC em São Luís - Resolução nº 11/2019</t>
  </si>
  <si>
    <t>Fatura 853</t>
  </si>
  <si>
    <t>Fatura 863</t>
  </si>
  <si>
    <t xml:space="preserve">Marcela colocar justificativas adicionais se houver; </t>
  </si>
  <si>
    <t>Diagramação e revisão ortográfica do Diagnóstico de Estruturação das Unidades Centrais de Controle Interno dos Municípios  - GABRIELA LUIZA SOARES MIRANDA</t>
  </si>
  <si>
    <t>Contratação de aplicativo para Conaci - YAZO TECNOLOGIA LTDA - Setup 50%</t>
  </si>
  <si>
    <t>Diárias 46° RTC em São Luís - Debatedora no Painel de Municípios e Autora Livro Mulheres no Controle -  Giovanna Bonfante</t>
  </si>
  <si>
    <t xml:space="preserve">Diárias 46° RTC em São Luís - Lançamento Diagnóstico da Estrututuração das Unidades Centrais de Controle Interno de Municípios -  Wesley Matheus - passagens do colaborador foram pagas pelo Banco Mundial </t>
  </si>
  <si>
    <t>Diárias Presidente (Rodrigo Miranda) posse novo Ministro da CGU em Brasília</t>
  </si>
  <si>
    <t>Agenda BSB CGU Posse Ministro</t>
  </si>
  <si>
    <t>Passagens Presidente (Rodrigo Miranda) posse novo Ministro da CGU em Brasília - Fatura 815 DHARMA AGÊNCIA DE VIAGENS ETURISMO</t>
  </si>
  <si>
    <t>Valores referentes a remarcação/alteração de passagens do Presidente (Rodrigo Miranda) e do 1º Vice-Presidente (Francisco Netto) para a agenda Banco Mundial em novembro de 2022 - a agência de viagem não realizou a cobrança da alteração em 2022 - Faturas 816 e 817 DHARMA AGÊNCIA DE VIAGENS ETURISMO - despesa remanescente de 2022</t>
  </si>
  <si>
    <t>Passagens Presidente (Rodrigo Miranda) para participação de Seminário "Importância da Nova Lei de Licitações para o Combate à Corrupção" em Recife no mês de fevereiro - Fatura 818 DHARMA AGÊNCIA DE VIAGENS ETURISMO</t>
  </si>
  <si>
    <t>Diárias Presidente (Rodrigo Miranda) para participação de Seminário "Importância da Nova Lei de Licitações para o Combate à Corrupção" em Recife no mês de fevereiro</t>
  </si>
  <si>
    <t>Compra de nova passagem para 2º Vice-Presidente (Edmar Camata) para 46° RTC em São Luís, tendo em vista cancelamento de voo e opções apresentadas pela cia área não era compantível com o horário de chegada para a condução da reunião - Fatura 863 DHARMA AGÊNCIA DE VIAGENS ETURISMO</t>
  </si>
  <si>
    <t>Previdência referente à folha de pagamento Assessora na Secretaria-Executiva (MARCELA OLIVEIRA THOME); pagamento referente a janeiro realizado via conta exclusiva do Projeto Banco Mundial, sendo procedido ressarcimento da conta corrente Conaci para conta específica do projeto;</t>
  </si>
  <si>
    <t>julho</t>
  </si>
  <si>
    <t>NF 115/2023</t>
  </si>
  <si>
    <t>NF 17/2023</t>
  </si>
  <si>
    <t>ago</t>
  </si>
  <si>
    <t>set</t>
  </si>
  <si>
    <t>out</t>
  </si>
  <si>
    <t xml:space="preserve">Tarifa bancária </t>
  </si>
  <si>
    <t>Tarifa bancária</t>
  </si>
  <si>
    <t>NF 30/2023</t>
  </si>
  <si>
    <t>NF 37/2023</t>
  </si>
  <si>
    <t>NF 45/2023</t>
  </si>
  <si>
    <t>NF 52/2023</t>
  </si>
  <si>
    <t xml:space="preserve">Auxílio refeição R$ 45 dia - deliberação e-mail "P/ Deliberação da Diretoria - Auxílio Refeição Marcela"; Auxílio correspondente a 22 dias úteis; </t>
  </si>
  <si>
    <t>DARF IRRF - Recolhimento Tributos - Contabilidade Revisora Paulista - competência junho/23 - NF 23994</t>
  </si>
  <si>
    <t>DARF CSRF - Recolhimento Tributos - Contabilidade Revisora Paulista - competência junho/23 - NF 23994</t>
  </si>
  <si>
    <t>DARF CSRF - Recolhimento Tributos - Contabilidade Revisora Paulista - competência julho/23 - NF 24433</t>
  </si>
  <si>
    <t>DARF IRRF - Recolhimento Tributos - Contabilidade Revisora Paulista - competência julho/23 - NF 24433</t>
  </si>
  <si>
    <t>NF 24433</t>
  </si>
  <si>
    <t>NF 833</t>
  </si>
  <si>
    <t>DARF IRRF - Recolhimento Tributos - Contabilidade Revisora Paulista - competência agosto/23 - NF 24900</t>
  </si>
  <si>
    <t>DARF CSRF - Recolhimento Tributos - Contabilidade Revisora Paulista - competência agosto/23 - NF 24900</t>
  </si>
  <si>
    <t>NF 24900</t>
  </si>
  <si>
    <t>Capacitação de Liderança Conaci</t>
  </si>
  <si>
    <t>NF1125</t>
  </si>
  <si>
    <t>NF 1325</t>
  </si>
  <si>
    <t>NF 775</t>
  </si>
  <si>
    <t xml:space="preserve">Boleto com vencimento em 25/05 pago em 05/06; encargos R$ 5,73; </t>
  </si>
  <si>
    <t>NF 3413</t>
  </si>
  <si>
    <t>NF 3445</t>
  </si>
  <si>
    <t>NF 95/2023</t>
  </si>
  <si>
    <t>NF 123/2023</t>
  </si>
  <si>
    <t xml:space="preserve">Pagamento referente a junho que não foi efetuado - período de férias Débora </t>
  </si>
  <si>
    <t xml:space="preserve">Pagamento de FGTS referente a junho; período de férias Débora </t>
  </si>
  <si>
    <t>Ressarcimento de bagagem para equipe de Comunicação (Fabíola Duarte), para transporte de mala Conaci com material equipe organização</t>
  </si>
  <si>
    <t>https://drive.google.com/drive/folders/1jK5jFJGlK0sVmsPOUNk7zb8InZ0TMHv4?usp=drive_link</t>
  </si>
  <si>
    <t>Ressarcimento de bagagem para equipe de Comunicação (Thaís Falcão), para transporte de mala Conaci com material equipe organização</t>
  </si>
  <si>
    <t>https://drive.google.com/drive/folders/1rlB5TkelDrGrXmrFkWOVwdAR2VtH3rfe?usp=drive_link</t>
  </si>
  <si>
    <t>Capacitação</t>
  </si>
  <si>
    <t>https://drive.google.com/drive/folders/1ZWcXPGS7M2huXpeBUpzpb9CxMJuZNUfm?usp=drive_link</t>
  </si>
  <si>
    <t>Execução do plano de capacitação - Jornada de Liderança Conaci - PRISMADH DESENVOLVIMENTO HUMANO S. PSICOLOGIA -
07.320.606/0001-53 - NF 833</t>
  </si>
  <si>
    <t>https://drive.google.com/drive/folders/1XUyFjnFCpqX4BMxyvI5tLzjfEt6pzTUc?usp=drive_link</t>
  </si>
  <si>
    <t xml:space="preserve">Serviços gráficos </t>
  </si>
  <si>
    <t>Impressão do diagnóstico de estrturação do Controle Interno de Municípios lançado em junho/2023 - GRAFICA SANTO ANTONIO LTDA CNPJ 28.156.297/0001-06</t>
  </si>
  <si>
    <t>https://drive.google.com/drive/folders/1GjP7uuc6wVFMqav41qnUPdeuV_8skY1f?usp=drive_link</t>
  </si>
  <si>
    <t>https://drive.google.com/drive/folders/1kYRfs26RFlyoO4cd5TFN5kCnPaSqMsn2?usp=drive_link</t>
  </si>
  <si>
    <t>NF 212</t>
  </si>
  <si>
    <t>NF 262</t>
  </si>
  <si>
    <t>Fatura 867</t>
  </si>
  <si>
    <t>https://drive.google.com/drive/folders/1a2Xei_qEngN_YgnizR-g3MWPVg8U-9NJ?usp=drive_link</t>
  </si>
  <si>
    <t>Evento UNODOC BSB</t>
  </si>
  <si>
    <t xml:space="preserve">Prestação de contas encaminhada; Resolução Conaci nº 005/2019 Anexo II; </t>
  </si>
  <si>
    <t>NF 20/2023</t>
  </si>
  <si>
    <t>NF 22/2023</t>
  </si>
  <si>
    <t>Fatura 872</t>
  </si>
  <si>
    <t>https://drive.google.com/drive/folders/1le6dunZsNpveh1sic_jh8o4eITNCNk88?usp=drive_link</t>
  </si>
  <si>
    <t>Diárias Presidente para Agenda UNODOC (Rodrigo Miranda) - 24/08</t>
  </si>
  <si>
    <t>nov</t>
  </si>
  <si>
    <t>dez</t>
  </si>
  <si>
    <t xml:space="preserve">Previdência referente à folha de pagamento Assessora na Secretaria-Executiva (MARCELA OLIVEIRA THOME) - 13º salário </t>
  </si>
  <si>
    <t xml:space="preserve">Auxílio refeição R$ 45 dia - deliberação e-mail "P/ Deliberação da Diretoria - Auxílio Refeição Marcela"; Auxílio correspondente a 20 dias úteis; </t>
  </si>
  <si>
    <t xml:space="preserve">Auxílio refeição R$ 45 dia - deliberação e-mail "P/ Deliberação da Diretoria - Auxílio Refeição Marcela"; Auxílio correspondente a 13 dias úteis considerando período de férias; </t>
  </si>
  <si>
    <t xml:space="preserve">BPO Contabilidade </t>
  </si>
  <si>
    <t xml:space="preserve">Folha Pagamento - Marcela - acerto rescisão contratual </t>
  </si>
  <si>
    <t>Remuneração líquida Assessora na Secretaria-Executiva - MARCELA OIIVEIRA THOME - referente ao período de férias</t>
  </si>
  <si>
    <t>Cartório</t>
  </si>
  <si>
    <t>NF 2/2024</t>
  </si>
  <si>
    <t>Período de férias Débora e Thaís em dezembro</t>
  </si>
  <si>
    <t>NF 67/2023</t>
  </si>
  <si>
    <t>NF 74/2023</t>
  </si>
  <si>
    <t>NF 60/2023</t>
  </si>
  <si>
    <t>NF 3512</t>
  </si>
  <si>
    <t>NF 3541</t>
  </si>
  <si>
    <t>NF 3578</t>
  </si>
  <si>
    <t>NF 165/2023</t>
  </si>
  <si>
    <t>NF 169/2023</t>
  </si>
  <si>
    <t>Hospedagem anual Banco do Conhecimento - Locaweb Anual - 25/05/2023 até 24/05/2024 a 25/05/2023 até 24/05/2024</t>
  </si>
  <si>
    <t>BPO Contabilidade</t>
  </si>
  <si>
    <t>https://drive.google.com/drive/u/1/folders/142ETZj90SEEUHOOR3j0NQzK9wBJvVQSg</t>
  </si>
  <si>
    <t>Fatura 899</t>
  </si>
  <si>
    <t>Fatura 900</t>
  </si>
  <si>
    <t>https://drive.google.com/drive/u/1/folders/1LyyV4bN2Acgj34JoaoKwvLd0Y6xDZcsl</t>
  </si>
  <si>
    <t>Diárias para Presidente (Rodrigo Miranda) para representação em evento Atricon - Lançamento PNTP - Fatura 900</t>
  </si>
  <si>
    <t>Adiantamento referente à prestação de serviços jurídicos para REQUERIMENTO DO REGISTRO DE MARCA do CONACI junto ao INPI - MOREIRA &amp; SILVA SOCIEDADE DE ADVOGADOS</t>
  </si>
  <si>
    <t>Serviços jurídicos especializados</t>
  </si>
  <si>
    <t>Pagamento em 18/07;  R$ 307,99 de encargos</t>
  </si>
  <si>
    <t>NF 35585</t>
  </si>
  <si>
    <t>Passagens Presidente para Agenda UNODOC (Rodrigo Miranda) de lançamento do Estudo Técnico de Integridade e Matriz de Risco NLLC apoiado pela CGU - Fatura 867 DHARMA AGÊNCIA DE VIAGENS ETURISMO - 24/08</t>
  </si>
  <si>
    <t>Passagens Encontro Nacional e 47º RTC - Professora Maria Elisa Moreira - Finalização Treinamento Jornada de Liderança - Fatura 872 DHARMA AGÊNCIA DE VIAGENS ETURISMO</t>
  </si>
  <si>
    <t xml:space="preserve">47º RTC e Encontro Nacional </t>
  </si>
  <si>
    <t xml:space="preserve">Passagens Francisco Netto para recebimento de comenda honra ao mérito no Encontro Nacional em Mato Grosso do Sul - setembro/2023 </t>
  </si>
  <si>
    <t>https://drive.google.com/drive/folders/1XbQg8xMUiZQEHPtzlGzBxZSthmVTClwJ?usp=drive_link</t>
  </si>
  <si>
    <t>Fatura 868</t>
  </si>
  <si>
    <t>DARF IRRF referente ao Treinamento em Liderança com a Professora Maria Elisa - Recolhimento Tributos - competência julho/23 PRISMADH DESENVOLVIMENTO HUMANO S. PSICOLOGIA -
07.320.606/0001-53 - NF 833</t>
  </si>
  <si>
    <t>DARF CSRF referente ao Treinamento em Liderança com a Professora Maria Elisa - Recolhimento Tributos - competência julho/23 PRISMADH DESENVOLVIMENTO HUMANO S. PSICOLOGIA -
07.320.606/0001-53 - NF 833</t>
  </si>
  <si>
    <t>Fatura 871</t>
  </si>
  <si>
    <t>Passagens Presidente 47° RTC e Encontro Nacional em Campo Grande/Mato Grosso do Sul (Rodrigo Miranda) - Fatura 871 DHARMA AGÊNCIA DE VIAGENS ETURISMO</t>
  </si>
  <si>
    <t>https://drive.google.com/drive/folders/1poNtOUY0kD7qRB2jinm6ufQ1Aqyo7dhj?usp=drive_link</t>
  </si>
  <si>
    <t>Fatura 874</t>
  </si>
  <si>
    <t>Fatura 875</t>
  </si>
  <si>
    <t xml:space="preserve">Passagens Antônio Leonel para recebimento de comenda honra ao mérito no Encontro Nacional em Mato Grosso do Sul - setembro/2023 </t>
  </si>
  <si>
    <t>https://drive.google.com/drive/folders/1KNN3wDhomfQquB5xh7OcO8vG5naEeLrS?usp=drive_link</t>
  </si>
  <si>
    <t>Evento IRB em Natal - ENCCO</t>
  </si>
  <si>
    <t>https://drive.google.com/drive/folders/1GZt0p254MtneyEuxVcuDQX9yUL6VCgHX?usp=drive_link</t>
  </si>
  <si>
    <t>Fatura 873</t>
  </si>
  <si>
    <t>Passagens 1º Vice-Presidente 47° RTC e Encontro Nacional em Campo Grande/Mato Grosso do Sul (Edmar Camata) - Fatura 875 DHARMA AGÊNCIA DE VIAGENS ETURISMO</t>
  </si>
  <si>
    <t>https://drive.google.com/drive/folders/1X8vfCLQu2NgZLmTj0E-Yf2KLe3Oqsd_f?usp=drive_link</t>
  </si>
  <si>
    <t>Fatura 876</t>
  </si>
  <si>
    <t>Passagens 2º Vice-Presidente 47° RTC e Encontro Nacional em Campo Grande/Mato Grosso do Sul (Erika Lacet) - Fatura 876 DHARMA AGÊNCIA DE VIAGENS ETURISMO</t>
  </si>
  <si>
    <t>https://drive.google.com/drive/folders/14LMhcL7WegPWILIAIzDV978oFJn5fK6J?usp=drive_link</t>
  </si>
  <si>
    <t>Fatura 870</t>
  </si>
  <si>
    <t>Contratação de palestrante para Encontro Nacional - RODAVIVA PSICOLOGIA SISTEMICA LTDA - CNPJ 45.549.304/0001-40 - Alexandre Coimbra Amaral (palestra Saúde Mental) - pagamento de 50% do valor</t>
  </si>
  <si>
    <t>Passagens palestrante Alexandre Coimbra Amaral para Encontro Nacional (palestra Saúde Mental) - Fatura 870 DHARMA AGÊNCIA DE VIAGENS ETURISMO</t>
  </si>
  <si>
    <t>https://drive.google.com/drive/folders/1ffY9_pfTy9hlkhhUAywIC-njNmBkFPZk?usp=drive_link</t>
  </si>
  <si>
    <t>Fatura 878</t>
  </si>
  <si>
    <t>https://drive.google.com/drive/folders/1BBmkaXMwHSWKnog5R1aBHSUCFDrZctQi?usp=drive_link</t>
  </si>
  <si>
    <t xml:space="preserve">Passagens para equipe da Assessoria de Comunicação (Fabíola Duarte) na 47° RTC e Encontro Nacional em Campo Grande/Mato Grosso do Sul - Fatura 877 DHARMA AGÊNCIA DE VIAGENS ETURISMO </t>
  </si>
  <si>
    <t>Fatura 877</t>
  </si>
  <si>
    <t>https://drive.google.com/drive/folders/1sGzFbEhS5as3FoAgI5wgg8TzYYwhFW7z?usp=drive_link</t>
  </si>
  <si>
    <t>Fatura 884</t>
  </si>
  <si>
    <t>Fatura 883</t>
  </si>
  <si>
    <t>Fatura 881</t>
  </si>
  <si>
    <t>Fatura 880</t>
  </si>
  <si>
    <t>Fatura 882</t>
  </si>
  <si>
    <t xml:space="preserve">Passagens para Assessora da Secretária-Executiva (Marcela Thomé) 47° RTC e Encontro Nacional em Campo Grande/Mato Grosso do Sul - Fatura 878 DHARMA AGÊNCIA DE VIAGENS ETURISMO </t>
  </si>
  <si>
    <t>Passagens Coordenador da Câmara Técnica IA-CM (Rodolfo Serrano) 47° RTC e Encontro Nacional em Campo Grande/Mato Grosso do Sul  - Fatura 882 DHARMA AGÊNCIA DE VIAGENS ETURISMO</t>
  </si>
  <si>
    <t>Passagens Secretária-Executiva Conaci (Débora Severino) 47° RTC e Encontro Nacional em Campo Grande/Mato Grosso do Sul - Fatura 880 DHARMA AGÊNCIA DE VIAGENS ETURISMO</t>
  </si>
  <si>
    <t>Passagens Coordenador da Câmara Técnica LAC (Alexandre Falcão) 47° RTC e Encontro Nacional em Campo Grande/Mato Grosso do Sul - Fatura 881 DHARMA AGÊNCIA DE VIAGENS ETURISMO</t>
  </si>
  <si>
    <t>https://drive.google.com/drive/folders/1gC5SDoF_l0cFkZwYaiqVnKd1WOXoZPvh?usp=drive_link</t>
  </si>
  <si>
    <t>https://drive.google.com/drive/folders/1gXdfCyj-FhcUmEUBJGS60Rs8que5vPNw?usp=drive_link</t>
  </si>
  <si>
    <t>https://drive.google.com/drive/folders/1kEeHUOSIBZU-xyCPyPgs7EmwYgslHor8?usp=drive_link</t>
  </si>
  <si>
    <t xml:space="preserve"> Aglutinação de valores, sendo 2.199,37 passagens Rodolfo, 2.713,38 passagens Débora, 1.506,64passagens Alexandre Falcão toralizando 6.419,39 (saída no extrato)</t>
  </si>
  <si>
    <t>https://drive.google.com/drive/folders/1Y_kpXffQzBcO24h8YuhPebouqLhzENIK?usp=drive_link</t>
  </si>
  <si>
    <t>Passagens Coordenadora da Câmara Técnica LGPD (Cristina Cardoso) 47° RTC e Encontro Nacional em Campo Grande/Mato Grosso do Sul - Fatura 883 DHARMA AGÊNCIA DE VIAGENS ETURISMO</t>
  </si>
  <si>
    <t>Passagens palestrante Martha Gabriel Encontro Nacional - Palestra de abertura - Fatura 884 DHARMA AGÊNCIA DE VIAGENS ETURISMO</t>
  </si>
  <si>
    <t>https://drive.google.com/drive/folders/12m9rwgjf2VELwm3CDevRau17HGaH167_?usp=drive_link</t>
  </si>
  <si>
    <t>Pagamento aglutinado totalizando 19.295,00, sendo: 4.295,00 pagamento Marcela; 15.000,00 pagamento Thais Comunicação; pagou-se à Thaís 2.500,00 a mais equivocadamente; Thaís fez o pix de ressarcimento em 18/09 (o valor pode ser verificado no extrato bancário);</t>
  </si>
  <si>
    <t>NF 3843</t>
  </si>
  <si>
    <t>Pagamento aglutinado, totalizando 4.300,00, sendo: 3.000,00 Assessoria Jurídica; 1.300,00 Manutenção site</t>
  </si>
  <si>
    <t>Pagamento do DARF previdenciário de forma equivocada; o boleto com intenção de pagamento nesta data era o de FGTS; com isso, FGTS de setembro não efetuado e previdência paga em duplicidade; comprovante na pasta de FGTS;</t>
  </si>
  <si>
    <t>GRF</t>
  </si>
  <si>
    <t>NF 137/2023</t>
  </si>
  <si>
    <t>Passagens Presidente (Rodrigo Miranda) para Encontro Nacionaciol de Corregedorias, Controles Internos e Ouvidorias dos Tribunais de Contas (ENCCO) em Natal - 11 e 12 de setembro  - Fatura 873 DHARMA AGÊNCIA DE VIAGENS ETURISMO</t>
  </si>
  <si>
    <t>Diárias Presidente (Rodrigo Miranda) para Encontro Nacionaciol de Corregedorias, Controles Internos e Ouvidorias dos Tribunais de Contas (ENCCO) em Natal - 11 e 12 de setembro</t>
  </si>
  <si>
    <t>https://drive.google.com/drive/folders/15I5GU-TejHPmw2TUzaiPqPTzYpkQv7_y?usp=drive_link</t>
  </si>
  <si>
    <t>Adiantamento contratual referente à prestação de serviço de DJ para evento social da 47º RTC e Encontro Nacional, em Campo Grande/Mato Grosso do Sul - MARCELO GOSTON E FIGUEIREDO - (ENJOY EVENTOS) CNPJ sob o n.o 22.956.598/0001-20</t>
  </si>
  <si>
    <t>NF 900</t>
  </si>
  <si>
    <t>Pagamento aglutinado, totalizando 6.071,50, sendo: 871,50 diárias Fontenelle evento ENCCO em Natal; 4.800,00 IDCT; ;  400 adiantamento DJ 47º RTC e Encontro Nacional;</t>
  </si>
  <si>
    <t>NF 1486</t>
  </si>
  <si>
    <t>NF 959 referente à fatura Fatura 1421/34157</t>
  </si>
  <si>
    <t>Escritório Virtual Regus em Brasília - Edifício Varig - Endereço Conaci - referente a maio</t>
  </si>
  <si>
    <t>https://drive.google.com/drive/folders/1aTB08a0i72RPq4g_Kq6Basj7kLl-iatQ?usp=drive_link</t>
  </si>
  <si>
    <t>NF 25581</t>
  </si>
  <si>
    <t>NF 26135</t>
  </si>
  <si>
    <t>https://drive.google.com/drive/folders/1bEUwK6S8LWWJGeUtxuQVELu3LpCQuLSC?usp=drive_link</t>
  </si>
  <si>
    <t>Pempal Uzbequistão</t>
  </si>
  <si>
    <t>Fatura 885</t>
  </si>
  <si>
    <t>Passagens para participação de encontro PEMPAL no Uzbequistão em outubro de 2023 - Presidente (Rodrigo Miranda) - Fatura 885 DHARMA AGÊNCIA DE VIAGENS ETURISMO</t>
  </si>
  <si>
    <t>Pagamento algutinado, totalizando 15.371,74, sendo: 375,90 Locaweb; 1.403,51Contabilidade; 900,60 Sodexo; 361,38 Regus; 12.330,35 passagem Pempal</t>
  </si>
  <si>
    <t xml:space="preserve">Pagamento algutinado, totalizando 15.371,74, sendo: 375,90 Locaweb; 1.403,51Contabilidade; 900,60 Sodexo; 361,38 Regus; 12.330,35 passagem Pempal; Auxílio refeição R$ 45 dia - deliberação e-mail "P/ Deliberação da Diretoria - Auxílio Refeição Marcela"; Auxílio correspondente a 20 dias úteis; </t>
  </si>
  <si>
    <t xml:space="preserve"> Pagamento do DARF previdenciário em duplicidade no mês de setembro;</t>
  </si>
  <si>
    <t>https://drive.google.com/drive/folders/1mw5DY17VQSEvGoAynxRz5pkccrVw8rot?usp=drive_link</t>
  </si>
  <si>
    <t>TED</t>
  </si>
  <si>
    <t>NF 1.511</t>
  </si>
  <si>
    <t>Pagamento de 50% referente às placas de homenagem para homenagear 06 (seis) órgãos em alusão à comemoração dos 10 anos da publicação Lei Anticorrupção - LAC - e que se destacaram ao longo deste período - FELLIPE L MAGALHAES COMUNICACAO VISUAL - CNPJ 26.561.988/0001-51</t>
  </si>
  <si>
    <t>https://drive.google.com/drive/folders/1ziYQbRhNXRqXakwt9oscv4K7nzfBx4Jd?usp=drive_link</t>
  </si>
  <si>
    <t>Pagamento aglutinado, totalizando 2.453,25, sendo 1.193,25 referente à passagem do Wesley Vaz, estornado em 12/09; 1.260,00 referente a placas de homenagem LAC</t>
  </si>
  <si>
    <t>estorno de 1.193,25 referente à passagem do Wesley Vaz</t>
  </si>
  <si>
    <t>https://drive.google.com/drive/folders/1iafRmFChm-1Tybu9YxLEyf6WiXr4OU3H?usp=drive_link</t>
  </si>
  <si>
    <t>Pagamento aglutinado, totalizando 900,60, sendo 122,00 tags para kits; 464,00 pulseiras de identificação;400,00 pagamento DJ;</t>
  </si>
  <si>
    <t>Pagamento referente à prestação de serviço de DJ para evento social da 47º RTC e Encontro Nacional, em Campo Grande/Mato Grosso do Sul - MARCELO GOSTON E FIGUEIREDO - (ENJOY EVENTOS) CNPJ 22.956.598/0001-20</t>
  </si>
  <si>
    <t>Adiantamento referente a TAGs impressas para kits do Encontro Nacional - PEX GRAFICA RAPIDA - SOLUÇÕES GRÁFICAS CNPJ 05.913.187/0001-38</t>
  </si>
  <si>
    <t>Adiantamento referente a pulseirinhas de identificação para a 47º RTC e Encontro Nacional em Campo Grande/Mato Grosso do Sul - G8 EXPORTER CNPJ 22.609.131/0001-03</t>
  </si>
  <si>
    <t>Diárias para 47º RTC e XIX ENCONTRO NACIONAL DE CONTROLE INTERNO – CAMPO GRANDE/MS  - Presidente Conaci (Rodrigo Miranda)</t>
  </si>
  <si>
    <t>Diárias para 47º RTC e XIX ENCONTRO NACIONAL DE CONTROLE INTERNO – CAMPO GRANDE/MS - Secretária-Executiva do Conaci (Débora Severino)</t>
  </si>
  <si>
    <t>Diárias para 47º RTC e XIX ENCONTRO NACIONAL DE CONTROLE INTERNO – CAMPO GRANDE/MS  - 1º Vice-Presidente Conaci (Edmar Camata)</t>
  </si>
  <si>
    <t>https://drive.google.com/drive/folders/1Xe3kJCPGkz1WCHly78JBbuaxFyceUMJ_?usp=drive_link</t>
  </si>
  <si>
    <t>https://drive.google.com/drive/folders/1tjI2RkhGvhguFvX6oWZ3v7ZrVf4qjWOU?usp=drive_link</t>
  </si>
  <si>
    <t>https://drive.google.com/drive/folders/18i02FrZ2pe3x3dvVDXvbkcH392CG87dI?usp=drive_link</t>
  </si>
  <si>
    <t xml:space="preserve">Ressarcimento de despacho de bagagem para 1º Vice-Presidente (Edmar Camata) para transporte de exemplares do livro Mulheres no Controle </t>
  </si>
  <si>
    <t>Aquisição de segunda peça de bagagem (voo ida) para a equipe de organização do XIX ENCONTRO NACIONAL DE CONTROLE INTERNO – CAMPO GRANDE/MS - Assessora para fins da 47º RTC e Encontro Nacional (Marcela Thomé)</t>
  </si>
  <si>
    <t>https://drive.google.com/drive/folders/1I6IuDpcpUec8Z76ZthjAyF-cCrC_aFAm?usp=drive_link</t>
  </si>
  <si>
    <t>Aquisição de segunda peça de bagagem (voo retorno) para a equipe de organização do XIX ENCONTRO NACIONAL DE CONTROLE INTERNO – CAMPO GRANDE/MS - Assessora para fins da 47º RTC e Encontro Nacional (Marcela Thomé)</t>
  </si>
  <si>
    <t>Diárias debatedora (Stella Vaz) do XIX ENCONTRO NACIONAL DE CONTROLE INTERNO – CAMPO GRANDE/MS -  21/09 Painel: Debates necessários sobre Políticas de Equidade nas Instituições;  Passagens adquiridas pelo anfitrião;</t>
  </si>
  <si>
    <t>Diárias debatedor (Wesley Matheus) do XIX ENCONTRO NACIONAL DE CONTROLE INTERNO – CAMPO GRANDE/MS - 21/09 Painel: Atuação em rede de municípios para o fortalecimento estratégico na gestão pública;  Passagens adquiridas pelo anfitrião;</t>
  </si>
  <si>
    <t>Diárias palestrante (Wesley Vaz) do XIX ENCONTRO NACIONAL DE CONTROLE INTERNO – CAMPO GRANDE/MS -  20/09 Palestra: Aprimore o seu dia a dia com ferramentas práticas de tecnologia;  1 trecho de passagem adquirido pelo anfitrião e 1 trecho adquirido pelo Conaci</t>
  </si>
  <si>
    <t>Diárias da debatedora (Marisa Zikan) do XIX ENCONTRO NACIONAL DE CONTROLE INTERNO – CAMPO GRANDE/MS - 21/09 Painel Atuação em rede de municípios para o fortalecimento estratégico na gestão pública -  Passagens adquiridas pelo anfitrião; palestrante convidada para participar do evento todo: EN e 47º RTC</t>
  </si>
  <si>
    <t xml:space="preserve">Diárias para 47º RTC e XIX ENCONTRO NACIONAL DE CONTROLE INTERNO – CAMPO GRANDE/MS - Coordenador da CT LAC (Alexandre Falcão) </t>
  </si>
  <si>
    <t xml:space="preserve">Diárias para 47º RTC e XIX ENCONTRO NACIONAL DE CONTROLE INTERNO – CAMPO GRANDE/MS - Coordenador da CT IA-CM (Rodolfo Serrano) </t>
  </si>
  <si>
    <t>Diárias para 47º RTC e XIX ENCONTRO NACIONAL DE CONTROLE INTERNO – CAMPO GRANDE/MS - Assessora da Secretária-Executiva do Conaci para fins da 47º RTC e Encontro Nacional (Marcela Thomé)</t>
  </si>
  <si>
    <t>https://drive.google.com/drive/folders/1rksbQRWJoRiu2zFG1kBS3X5tOIkQSoLY?usp=drive_link</t>
  </si>
  <si>
    <t>Diárias para 47º RTC e XIX ENCONTRO NACIONAL DE CONTROLE INTERNO – CAMPO GRANDE/MS - Assessora de Comunicação do Conaci (Thaís Falcão)</t>
  </si>
  <si>
    <t>https://drive.google.com/drive/folders/18QIEGXjso7dGQWyZDuFd0NFQJUF8nCPO?usp=drive_link</t>
  </si>
  <si>
    <t>Diárias para 47º RTC e XIX ENCONTRO NACIONAL DE CONTROLE INTERNO – CAMPO GRANDE/MS - Equipe da Assessoria de Comunicação do Conaci (Fabíola Duarte)</t>
  </si>
  <si>
    <t>https://drive.google.com/drive/folders/1aGFzFC7MRwLaMjQ6Iy3gvRsSj_YrJuy8?usp=drive_link</t>
  </si>
  <si>
    <t>NF 2602</t>
  </si>
  <si>
    <t>https://drive.google.com/drive/folders/1JfK5PibQe5wYmroM9FUCC0VH9_0Zntez?usp=drive_link</t>
  </si>
  <si>
    <t>Evento FNC - TCU em BSB</t>
  </si>
  <si>
    <t>Passagens evento Forum Nacional de Controle em Brasília - 1° Vice-Presidente Conaci (Edmar Camata) - Fatura 888 DHARMA AGÊNCIA DE VIAGENS ETURISMO</t>
  </si>
  <si>
    <t>Fatura 888</t>
  </si>
  <si>
    <t xml:space="preserve">Pagamento aglutinado, totalizando 3.529,79, sendo 1.962,00 passagens Edmar Camata e 1.567,79 passagens Alexandre Coimbra - remarcação; </t>
  </si>
  <si>
    <t>Fatura 887</t>
  </si>
  <si>
    <t>Alteração de passagens palestrante Alexandre Coimbra Amaral para Encontro Nacional (palestra Saúde Mental) - Fatura 887 DHARMA AGÊNCIA DE VIAGENS ETURISMO</t>
  </si>
  <si>
    <t xml:space="preserve">Diárias para 47º RTC e XIX ENCONTRO NACIONAL DE CONTROLE INTERNO – CAMPO GRANDE/MS - Coordenadora da CT LGPD (Cristina Cardoso) </t>
  </si>
  <si>
    <t>Falta Prestação de contas; Resolução Conaci nº 005/2019 Anexo II;</t>
  </si>
  <si>
    <t>https://drive.google.com/drive/folders/1Xdv25OoshQiVz7Xq0OTCkyI0UEcsMyyk?usp=drive_link</t>
  </si>
  <si>
    <t>Diárias debatedora (Thalita Abdala Aris) do XIX ENCONTRO NACIONAL DE CONTROLE INTERNO – CAMPO GRANDE/MS -  21/09 Painel: 10 anos da LAC: conquistas e perspectivas para o enfrentamento da corrupção;  Passagens adquiridas pelo anfitrião;</t>
  </si>
  <si>
    <t>Diárias para 47º RTC e XIX ENCONTRO NACIONAL DE CONTROLE INTERNO – CAMPO GRANDE/MS  - 2º Vice-Presidente Conaci (Erika Lacet)</t>
  </si>
  <si>
    <t>Fatura 886</t>
  </si>
  <si>
    <t xml:space="preserve">Passagens de ida palestrante Wesley Vaz Encontro Nacional - Palestra Aprimore o seu dia a dia com ferramentas práticas de tecnologia - Fatura 886 DHARMA AGÊNCIA DE VIAGENS ETURISMOPassagem; passagem de retorno adquirida pelo anfitrião </t>
  </si>
  <si>
    <t>https://drive.google.com/drive/folders/1MNuwBF9wEEZqPwOwi7KL4kv0mcCRqtpg?usp=drive_link</t>
  </si>
  <si>
    <t>NF 11</t>
  </si>
  <si>
    <t xml:space="preserve">Contratação de palestra de Wesley Vaz - XIX ENCONTRO NACIONAL DE CONTROLE INTERNO – CAMPO GRANDE/MS - 20/09 Palestra Aprimore o seu dia a dia com ferramentas práticas de tecnologia - INSANA VOX - W3J CAPACITAÇÃO E EVENTOS LTDA, CNPJ 28.889.845/0001-07 </t>
  </si>
  <si>
    <t>PIX teste sobre retomada de acesso da conta bancária - classificação como Tarifa bancária</t>
  </si>
  <si>
    <t>Pagamento aglutinado, totalizando 5.202,00, sendo: 5.000,00 palestra Wesley Vaz; 201,00 aquisição de peça bagagem Marcela; 1,00 Pix teste sobre retomada de acesso à conta bancária</t>
  </si>
  <si>
    <t xml:space="preserve">Diárias Antônio Leonel para recebimento de comenda honra ao mérito no Encontro Nacional em Mato Grosso do Sul - setembro/2023 </t>
  </si>
  <si>
    <t>https://drive.google.com/drive/folders/1o6RWUJGtlJRzxnxb-Gn6DIyvcBoHrZKO?usp=drive_link</t>
  </si>
  <si>
    <t>Taxa para registro de atas (40º, 41º e 45º RTC) em cartório em Brasília - CARTORIO MARCELO RIBAS, CNPJ 00.580.738/0001-75</t>
  </si>
  <si>
    <t>Correios</t>
  </si>
  <si>
    <r>
      <t>Aquisição de bagagem para Assessora da Secretária-Executiva na RTC</t>
    </r>
    <r>
      <rPr>
        <b/>
        <sz val="10"/>
        <rFont val="Calibri"/>
        <family val="2"/>
        <scheme val="minor"/>
      </rPr>
      <t xml:space="preserve"> </t>
    </r>
    <r>
      <rPr>
        <sz val="10"/>
        <rFont val="Calibri"/>
        <family val="2"/>
        <scheme val="minor"/>
      </rPr>
      <t>(Alexandra Castro), para transporte de mala Conaci com material equipe organização - Fatura 833 DHARMA AGÊNCIA DE VIAGENS ETURISMO</t>
    </r>
  </si>
  <si>
    <r>
      <t xml:space="preserve">Pagamento aglutinado, totalizando 3.529,79, sendo 1.962,00 passagens Edmar Camata e 1.567,79 passagens Alexandre Coimbra - remarcação; </t>
    </r>
    <r>
      <rPr>
        <sz val="10"/>
        <color rgb="FFFF0000"/>
        <rFont val="Calibri"/>
        <family val="2"/>
        <scheme val="minor"/>
      </rPr>
      <t>Falta Prestação de contas; Resolução Conaci nº 005/2019 Anexo II;</t>
    </r>
  </si>
  <si>
    <r>
      <rPr>
        <sz val="10"/>
        <rFont val="Calibri"/>
        <family val="2"/>
        <scheme val="minor"/>
      </rPr>
      <t>Pagamento aglutinado, totalizando 4.067,00, sendo: 2.614,50 Diárias Érika; 1.452,50 Diárias Leonel;</t>
    </r>
    <r>
      <rPr>
        <sz val="10"/>
        <color rgb="FFFF0000"/>
        <rFont val="Calibri"/>
        <family val="2"/>
        <scheme val="minor"/>
      </rPr>
      <t xml:space="preserve"> Falta Prestação de contas; Resolução Conaci nº 005/2019 Anexo II;</t>
    </r>
  </si>
  <si>
    <t>https://drive.google.com/drive/folders/19w7ZM02YPgrm20UgEzvJjstxvDLgW92A?usp=drive_link</t>
  </si>
  <si>
    <t>Ressarcimento referente a excesso de de bagagem (voo retorno) para a equipe de organização (Débora Severino) do XIX ENCONTRO NACIONAL DE CONTROLE INTERNO – CAMPO GRANDE/MS - material extra recebido no evento para embarque/estoque em Belo Horizonte</t>
  </si>
  <si>
    <t>P</t>
  </si>
  <si>
    <t>NF 23</t>
  </si>
  <si>
    <t>NF 108</t>
  </si>
  <si>
    <t>Pagamento de gravação da palestra de Martha Gabriel - XIX ENCONTRO NACIONAL DE CONTROLE INTERNO – CAMPO GRANDE/MS - 20/09 Palestra de Abertura - O profissional inovador e digital para um futuro que já começou! - MARTHA CARRER CRUZ GABRIEL LTDA, CNPJ 11.508.110/0001-85</t>
  </si>
  <si>
    <t>https://drive.google.com/drive/folders/1iT6ZviRENreMUytEA-z71XMf4gMCGbbL?usp=drive_link</t>
  </si>
  <si>
    <t>https://drive.google.com/drive/folders/1OrGM4aOYt_04LnMHBBxgs93twoSYRu6n?usp=drive_link</t>
  </si>
  <si>
    <t>Cerimonial - Programação Noturna</t>
  </si>
  <si>
    <t xml:space="preserve">Ressarcimento de aquisição de peça de bagagem extra (voo ida) para a equipe de organização (Débora Severino) do XIX ENCONTRO NACIONAL DE CONTROLE INTERNO – CAMPO GRANDE/MS </t>
  </si>
  <si>
    <t>Pagamentos aglutinados, totalizando, 16.283,50, correspondente aos itens 34 a 39 do mês de setembro desta planilha;</t>
  </si>
  <si>
    <r>
      <t xml:space="preserve">Pagamentos aglutinados, totalizando, 16.283,50, correspondente aos itens 34 a 39 do mês de setembro desta planilha;  </t>
    </r>
    <r>
      <rPr>
        <sz val="10"/>
        <color rgb="FFFF0000"/>
        <rFont val="Calibri"/>
        <family val="2"/>
        <scheme val="minor"/>
      </rPr>
      <t>Falta prestação de contas de diárias; Resolução Conaci nº 005/2019 Anexo II</t>
    </r>
  </si>
  <si>
    <t>Pagamento do cachê foi realizado pelo anfitrião - CGE-MS; Pagamentos aglutinados, totalizando 25.484,50, correspondente aos itens 26 a 33 do mês de setembro desta planilha;</t>
  </si>
  <si>
    <r>
      <t xml:space="preserve">Pagamentos aglutinados, totalizando 25.484,50, correspondente aos itens 26 a 33 do mês de setembro desta planilha; </t>
    </r>
    <r>
      <rPr>
        <sz val="10"/>
        <color rgb="FFFF0000"/>
        <rFont val="Calibri"/>
        <family val="2"/>
        <scheme val="minor"/>
      </rPr>
      <t>Falta prestação de contas de diárias; Resolução Conaci nº 005/2019 Anexo II</t>
    </r>
  </si>
  <si>
    <t>Pagamentos aglutinados, totalizando 25.484,50, correspondente aos itens 26 a 33 do mês de setembro desta planilha;</t>
  </si>
  <si>
    <t>Pagamentos aglutinados, totalizando 25.484,50, correspondente aos itens 26 a 33 do mês de setembro desta planilha; Prestação de contas encaminhada; Resolução Conaci nº 005/2019 Anexo II</t>
  </si>
  <si>
    <r>
      <t>Pagamentos aglutinados, totalizando 25.484,50, correspondente aos itens 26 a 33 do mês de setembro desta planilha;</t>
    </r>
    <r>
      <rPr>
        <sz val="10"/>
        <color rgb="FFFF0000"/>
        <rFont val="Calibri"/>
        <family val="2"/>
        <scheme val="minor"/>
      </rPr>
      <t xml:space="preserve"> Falta prestação de contas de diárias; Resolução Conaci nº 005/2019 Anexo II</t>
    </r>
  </si>
  <si>
    <r>
      <rPr>
        <sz val="10"/>
        <rFont val="Calibri"/>
        <family val="2"/>
        <scheme val="minor"/>
      </rPr>
      <t>Pagamentos aglutinados, totalizando, 16.283,50, correspondente aos itens 34 a 39 do mês de setembro desta planilha;</t>
    </r>
    <r>
      <rPr>
        <sz val="10"/>
        <color rgb="FFFF0000"/>
        <rFont val="Calibri"/>
        <family val="2"/>
        <scheme val="minor"/>
      </rPr>
      <t xml:space="preserve"> Falta prestação de contas de diárias; Resolução Conaci nº 005/2019 Anexo II</t>
    </r>
  </si>
  <si>
    <r>
      <rPr>
        <sz val="10"/>
        <color rgb="FFFF0000"/>
        <rFont val="Calibri"/>
        <family val="2"/>
        <scheme val="minor"/>
      </rPr>
      <t xml:space="preserve">Foi transferido para Thais equivocadamente e Thais transferiu para Marcela; comprovação de recebimento mediante relatório de viagem marcela de prestação de contas de diárias e pedido de extorno apenas de bagagens extra.  </t>
    </r>
    <r>
      <rPr>
        <sz val="10"/>
        <color theme="1"/>
        <rFont val="Calibri"/>
        <family val="2"/>
        <scheme val="minor"/>
      </rPr>
      <t xml:space="preserve">Pagamentos aglutinados, totalizando, 16.283,50, correspondente aos itens 34 a 39 do mês de setembro desta planilha; </t>
    </r>
    <r>
      <rPr>
        <sz val="10"/>
        <rFont val="Calibri"/>
        <family val="2"/>
        <scheme val="minor"/>
      </rPr>
      <t>Prestação de contas de diárias encaminhada; Resolução Conaci nº 005/2019 Anexo II</t>
    </r>
  </si>
  <si>
    <t xml:space="preserve"> Prestação de contas de diárias pendente; Resolução Conaci nº 005/2019 Anexo II</t>
  </si>
  <si>
    <t>Prestação de contas de diárias pendente; Resolução Conaci nº 005/2019 Anexo II</t>
  </si>
  <si>
    <r>
      <t xml:space="preserve">Pagamentos de diárias aglutinados; R$ 871,50 (Presidente) + R$ 871,50  (1º Vice-Presidente) + R$ 871,50 (2º Vice-Presidente) = R$ 2.614,50; </t>
    </r>
    <r>
      <rPr>
        <sz val="10"/>
        <color rgb="FFFF0000"/>
        <rFont val="Calibri"/>
        <family val="2"/>
        <scheme val="minor"/>
      </rPr>
      <t>Prestação de contas pendente; Resolução Conaci nº 005/2019 Anexo II</t>
    </r>
  </si>
  <si>
    <t xml:space="preserve">aglutinação de pagamento = R$ 16.779,00, sendo: R$ 12.500,00 Thais mensal; R$ 4.279,00 remuneração Marcela; </t>
  </si>
  <si>
    <t xml:space="preserve">aglutinação de pagamento = R$ 15.737,48; sendo R$ 14.865,98 Diárias Pempal; e R$ 871,50 Diárias aniversário CGM SP;  Prestação de contas encaminhada; Resolução Conaci nº 005/2019 Anexo II </t>
  </si>
  <si>
    <t>aglutinação de pagamento = R$ 19.440,12; sendo R$ 17.153,12 Diárias Pempal; e R$ 2.287,00 Complemento Diárias Pempal; Prestação de contas encaminhada; Resolução Conaci nº 005/2019 Anexo II</t>
  </si>
  <si>
    <t xml:space="preserve">aglutinação de pagamento = R$ 8.508,13; sendo R$ 6.500,00 Interativa Audiovisual; e R$ 2.008,00 Segunda Parcela Novos Prismas Conaci; </t>
  </si>
  <si>
    <t>Pagamentos aglutinados = R$ 6.057,76; sendo R$ 3.000,00 referente a prestação mensal de serviços advocatícios; e R$ 3.057,76 para elaboração de minuta contratual/avaliação referente ao Curso de liderança</t>
  </si>
  <si>
    <t xml:space="preserve">Prestação de contas encaminhada; Resolução Conaci nº 005/2019 Anexo II; Aglutinação de valores itens 15 a 21 do mês de setembro desta planilha, sendo o total de R$ 19.106,50 </t>
  </si>
  <si>
    <r>
      <rPr>
        <sz val="10"/>
        <color rgb="FFFF0000"/>
        <rFont val="Calibri"/>
        <family val="2"/>
        <scheme val="minor"/>
      </rPr>
      <t xml:space="preserve">(Débora Pendente) </t>
    </r>
    <r>
      <rPr>
        <sz val="10"/>
        <rFont val="Calibri"/>
        <family val="2"/>
        <scheme val="minor"/>
      </rPr>
      <t xml:space="preserve">Prestação de contas encaminhada; Resolução Conaci nº 005/2019 Anexo II; Aglutinação de valores itens 15 a 21 do mês de setembro desta planilha, sendo o total de R$ 19.106,50 </t>
    </r>
  </si>
  <si>
    <r>
      <rPr>
        <sz val="10"/>
        <color rgb="FFFF0000"/>
        <rFont val="Calibri"/>
        <family val="2"/>
        <scheme val="minor"/>
      </rPr>
      <t>(Cristina Pendente)</t>
    </r>
    <r>
      <rPr>
        <sz val="10"/>
        <rFont val="Calibri"/>
        <family val="2"/>
        <scheme val="minor"/>
      </rPr>
      <t xml:space="preserve"> Prestação de contas encaminhada; Resolução Conaci nº 005/2019 Anexo II; AAglutinação de valores itens 15 a 21 do mês de setembro desta planilha, sendo o total de R$ 19.106,50 </t>
    </r>
  </si>
  <si>
    <r>
      <rPr>
        <sz val="10"/>
        <color rgb="FFFF0000"/>
        <rFont val="Calibri"/>
        <family val="2"/>
        <scheme val="minor"/>
      </rPr>
      <t xml:space="preserve"> (Marcela Pendente)</t>
    </r>
    <r>
      <rPr>
        <sz val="10"/>
        <rFont val="Calibri"/>
        <family val="2"/>
        <scheme val="minor"/>
      </rPr>
      <t xml:space="preserve">Prestação de contas encaminhada; Resolução Conaci nº 005/2019 Anexo II; Aglutinação de valores itens 15 a 21 do mês de setembro desta planilha, sendo o total de R$ 19.106,50 </t>
    </r>
  </si>
  <si>
    <t xml:space="preserve">Prestação de contas encaminhada; Resolução Conaci nº 005/2019 Anexo II; Aglutinação de valores da linha 203 a linha 209, sendo o total de R$ 19.106,50; </t>
  </si>
  <si>
    <t xml:space="preserve">Não se aplica, pois não houve o embarque do passageiro, considerando saída da Diretoria Conaci na data do embarque - Francisco deixou de ser Vice-Presidente; Foi homenageado na 47º RTC, assim o valor de diárias recebido na 46º foi compensado (não houve pagamento das diárias devidas da 47º para compensar com o recebimento de diárias da 46º RTC); Aglutinação de valores da linha 203 a linha 209, sendo o total de R$ 19.106,50; </t>
  </si>
  <si>
    <t xml:space="preserve">versão final do documento recebido e aprovado pela Thais - Comunicação </t>
  </si>
  <si>
    <t xml:space="preserve"> Aglutinação de valores, sendo 2.685,31 passagens Marcela e 1.587,49 passagens Fabíola, totalizando 4.272,8 (saída no extrato)</t>
  </si>
  <si>
    <t>https://drive.google.com/drive/folders/1-6QN_aVrpFHSu6K3auWoYiF5pkzAeptU?usp=drive_link</t>
  </si>
  <si>
    <t xml:space="preserve">Extrato Bancário </t>
  </si>
  <si>
    <t>NF 256129</t>
  </si>
  <si>
    <t>Ressarcimento para Assessora na Secretaria-Executiva (Marcela Thomé) referente a material (embalagens e plástico bolha) para o transporte de prismas para a 47a RTC em Campo Grande/MS; Prismas para mesa do Forumde Titulares</t>
  </si>
  <si>
    <t>https://drive.google.com/drive/folders/1TzXcj19vKKWjHBzibHo7QJK5Gws8DqC5?usp=drive_link</t>
  </si>
  <si>
    <t>Material de consumo</t>
  </si>
  <si>
    <t>Recibo</t>
  </si>
  <si>
    <t>https://drive.google.com/drive/folders/1PJRD-gYiIrIeStwptku-fSQechgc158w?usp=drive_link</t>
  </si>
  <si>
    <t>Pagamento efetuado por Fontenelle via conta específica do Patrocínio</t>
  </si>
  <si>
    <t>Iluminação RTC</t>
  </si>
  <si>
    <t>Mobiliário</t>
  </si>
  <si>
    <t>Rádios de Comunicação</t>
  </si>
  <si>
    <t>Lembranças</t>
  </si>
  <si>
    <t xml:space="preserve">Músico </t>
  </si>
  <si>
    <t>https://drive.google.com/drive/folders/1TVWRcnnQa3jAyYzthTgi7JzofB2Oz9ij?usp=drive_link</t>
  </si>
  <si>
    <t>Jeton assessora da Secretária Executiva (Alexandra Castro) para a 45° RTC em Maceió - designação via Portaria n° 002/2023</t>
  </si>
  <si>
    <t>Jeton assessora da Secretária-Executiva (Marcela Thome) para 47° RTC e XIX ENCONTRO NACIONAL DE CONTROLE INTERNO – CAMPO GRANDE/MS - designação via Portaria n° 005/2023</t>
  </si>
  <si>
    <t>itens de nº 49 a 55 do mês de setembro correspondem ao ressarcimento no montante de 19.266,40, conforme comprovante PIX</t>
  </si>
  <si>
    <t>NF 4</t>
  </si>
  <si>
    <t>houve 2 tentativas de pagamento antes da efetivação</t>
  </si>
  <si>
    <t xml:space="preserve"> Pagamento à orquestra de pessoas indígenas da programação noturna/cultural do XIX ENCONTRO NACIONAL DE CONTROLE INTERNO – CAMPO GRANDE/MS - PHILIP MAURICIO ANDARA 45.088.021/0001-49</t>
  </si>
  <si>
    <t>https://drive.google.com/drive/folders/1y9eMPmVE268eh8C4rAbbhaDBpYE03fT8?usp=drive_link</t>
  </si>
  <si>
    <t>https://drive.google.com/drive/folders/12CWQA1CFMV1CX-UOo_VU9STK9wpEA9Ry?usp=drive_link</t>
  </si>
  <si>
    <t>Transmissão do encerramento do curso de Liderança Maria Elisa (PRISMA DESENVOLVIMENTO HUMANO) na 47º RTC - DEVILLE HOTEIS E TURISMO LTDA CNPJ 81.071.623/0012-00</t>
  </si>
  <si>
    <t>Diárias Professora Maria Elisa Moreira - Finalização Treinamento Jornada de Liderança - Encontro Nacional e 47º RTC - aula no dia 22/09</t>
  </si>
  <si>
    <t>NF 24/2023</t>
  </si>
  <si>
    <t>Diárias evento Forum Nacional de Controle em Brasília - 1° Vice-Presidente Conaci (Edmar Camata)</t>
  </si>
  <si>
    <t>NF 151/2023</t>
  </si>
  <si>
    <t xml:space="preserve">Diárias para participação de encontro PEMPAL no Uzbequistão em outubro de 2023 - Presidente (Rodrigo Miranda) </t>
  </si>
  <si>
    <t>DARF CSRF - Recolhimento Tributos - Contabilidade Revisora Paulista - competência setembro/23 - NF 25581</t>
  </si>
  <si>
    <t>DARF IRRF - Recolhimento Tributos - Contabilidade Revisora Paulista - competência setembro/23 - NF 25581</t>
  </si>
  <si>
    <t>NF 25758</t>
  </si>
  <si>
    <t>https://drive.google.com/drive/folders/1fZh9I5d9BGPcFLZEHsawqsdW8N1D88om?usp=drive_link</t>
  </si>
  <si>
    <t>Confecção de camisas</t>
  </si>
  <si>
    <t>https://drive.google.com/drive/folders/1dH4DFTHcJrcg9DFwJiJbTwx4zt-ZYVpg?usp=drive_link</t>
  </si>
  <si>
    <t>https://drive.google.com/drive/folders/1q2i4gwjr4WRakcHF6q6h-_cBpXL19tbk?usp=drive_link</t>
  </si>
  <si>
    <t>https://drive.google.com/drive/folders/14DXGsyIbpsqc6XTXx96tpjlxv98F3Iyz?usp=drive_link</t>
  </si>
  <si>
    <t>https://drive.google.com/drive/folders/1St5G-BndXz-J-XooXBOIKsbKgXdPdhn0?usp=drive_link</t>
  </si>
  <si>
    <t xml:space="preserve">Ressarcimentos Correios para Assessora na Secretaria-Executiva (Marcela Thomé) referente à remessa de Livros Mulheres no Controle para 1º Vice-Presidente e envio de documentos para patrocinador Sanesul do Encontro Nacional </t>
  </si>
  <si>
    <t>Ressarcimento Correios para assessora na Secretaria-Executiva (Marcela Thomé), referente ao encaminhamento de exemplares de Livro Mulheres no Controle para o parceiro do Conaci IGCP</t>
  </si>
  <si>
    <t>Pagamento de 50% referente às placas de homenagem para homenagear 06 (seis) órgãos em alusão à comemoração dos 10 anos da publicação Lei Anticorrupção - LAC - e que se destacaram ao longo deste período - FELLIPE L MAGALHAES COMUNICACAO VISUAL - CNPJ 26.561.988/0001-51 - Pago via conta pessoal Débora Severino, considerando bloqueio temporário conta Conaci</t>
  </si>
  <si>
    <t>Pagamento aglutinado, totalizando 4.067,00, sendo: 2.614,50 Diárias Érika; 1.452,50 Diárias Leonel</t>
  </si>
  <si>
    <t>Bandeirinhas novos membros para mesa do Forum de Titulares das Reuniões Técnicas do Conaci (Conselheiro Lafaiete e Florianópolis) - BANDEBRAS INDUSTRIA E COMERCIO 21.203.567/0001-35</t>
  </si>
  <si>
    <t>https://drive.google.com/drive/folders/1DkG9mMUK00bzL91B8JdB8SdOBYFuxCrP?usp=drive_link</t>
  </si>
  <si>
    <t>NF 13533</t>
  </si>
  <si>
    <t>https://drive.google.com/drive/folders/1EJUWB2hqPVvdH4PK45X-z68q06HDm8ou?usp=drive_link</t>
  </si>
  <si>
    <t xml:space="preserve">Bandeirinhas novos membros para mesa do Forum de Titulares das Reuniões Técnicas do Conaci (Camaçari) - BANDEBRAS INDUSTRIA E COMERCIO </t>
  </si>
  <si>
    <t xml:space="preserve"> 28,76 ressarcimento para Marcela Thomé, referente a pagamento de motoboy para retirada de bandeirinhas novos membros para mesa do Forum de Titulares das Reuniões Técnicas do Conaci (Conselheiro Lafaiete e Florianópolis)</t>
  </si>
  <si>
    <t>https://drive.google.com/drive/u/1/folders/1St5G-BndXz-J-XooXBOIKsbKgXdPdhn0</t>
  </si>
  <si>
    <t>Ressarcimento para assessora na Secretaria-Executiva (Marcela Thomé) referente a remessa de documentos para Cartório em Brasília (registro de atas)</t>
  </si>
  <si>
    <t>Material de escritório</t>
  </si>
  <si>
    <t>https://drive.google.com/drive/folders/16YtisasXNET9WGl_adBv4495HMz4vCM-?usp=drive_link</t>
  </si>
  <si>
    <t>Ressarcimento Marcela Thomé de material de escritório</t>
  </si>
  <si>
    <t>48° RTC</t>
  </si>
  <si>
    <t>Almoço (dia 23/11)  para 15 pessoas da equipe de organização dos anfitriões da 48º RTC em João Pessoa/Paraíba, no Gulliver Mar Restaurante e Eventos LTDA, CNPJ 12.428.182/0001-85</t>
  </si>
  <si>
    <t>https://drive.google.com/drive/folders/1cotHgu7UWZx8hgiIYPmQLI-6jdDG36Gt?usp=drive_link</t>
  </si>
  <si>
    <t>Almoço equipe de organização</t>
  </si>
  <si>
    <t xml:space="preserve">Adiantamento referente à contratação de DJ (Nelson Kleyton), para a programação noturna do dia 23/11 da 48º RTC em João Pessoa/Paraíba  </t>
  </si>
  <si>
    <t>Recibo de pgto de autônomos</t>
  </si>
  <si>
    <t xml:space="preserve">Pagamento referente à contratação de DJ (Nelson Kleyton), para a programação noturna do dia 23/11 da 48º RTC em João Pessoa/Paraíba  </t>
  </si>
  <si>
    <t>https://drive.google.com/drive/folders/1X3-5fCfRPCB9D-27dkougajmNLRQZZiE?usp=drive_link</t>
  </si>
  <si>
    <t xml:space="preserve">Coquetel dia 23/11 no Rooftop do Hotel Nord Luxxor Cabo Branco - KAIAK GOURMET 19.881.147/0001-66 - depesa via patrocínio </t>
  </si>
  <si>
    <t>NF 000.002.521</t>
  </si>
  <si>
    <t>Palestrante</t>
  </si>
  <si>
    <t>https://drive.google.com/drive/folders/1F-ZR66w8KZSmyr30inEpNp56HAsk9T7Y?usp=drive_link</t>
  </si>
  <si>
    <t>NF 107</t>
  </si>
  <si>
    <t>Contratação de palestra Dado Schneider - palestra de abertura na 48º RTC em João Pessoa/Paraíba - 23/01 - DADO SCHNEIDER - CAPACITACAO CORPORATIVA LTDA, CNPJ n 08.579.264/0001-53</t>
  </si>
  <si>
    <t>Ressarcimento à Assessora da Secretária-Executiva (Ully Schreck) para fins da 48º RTC em João Pessoa/Paraíba, referente à reserva de hotel feita em nome do palestrante Dado Schneider (despesa constante do contrato)</t>
  </si>
  <si>
    <t xml:space="preserve">1º parcela referente ao almoço do dia 24/11 subsídiado aos participantes da 48º RTC em João Pessoa/Paraíba - Almoço servido pelo hotel do evento (Hotel Manaíra): EAA Restaurante e eventos Eireli 31.967.069/0001-12 </t>
  </si>
  <si>
    <t>NF 000.002.988</t>
  </si>
  <si>
    <t xml:space="preserve">2º parcela referente ao almoço do dia 24/11 subsídiado aos participantes da 48º RTC em João Pessoa/Paraíba - Almoço servido pelo hotel do evento (Hotel Manaíra): EAA Restaurante e eventos Eireli 31.967.069/0001-12 </t>
  </si>
  <si>
    <t>Confecção de camisas de identificação para equipe de organização da 48º RTC em João Pessoa/Paraíba - MUSA BIQUINIS CNPJ 44.864.147/0001-03</t>
  </si>
  <si>
    <t>Jeton</t>
  </si>
  <si>
    <t>https://drive.google.com/drive/folders/1_nwtWum2uT4iJiJ36ODH2WY6qCIDoFxd?usp=drive_link</t>
  </si>
  <si>
    <t>Jeton Secretária Executiva (Débora Severino) para a 48° RTC em João Pessoa</t>
  </si>
  <si>
    <t>Jeton Secretária Executiva (Débora Severino) para a 45° RTC em Maceió - Resolução nº 11/2019</t>
  </si>
  <si>
    <t>Jeton assessora da Secretária Executiva (Ully Schreck) para a 48º RTC em João Pessoa - designação via Portaria n° 006/2023</t>
  </si>
  <si>
    <t>Jeton Secretária Executiva (Débora Severino) para 47° RTC e XIX ENCONTRO NACIONAL DE CONTROLE INTERNO – CAMPO GRANDE/MS - Resolução nº 11/2019</t>
  </si>
  <si>
    <t>Fatura 909</t>
  </si>
  <si>
    <t>Evento Tribunais de Contas - Fortaleza</t>
  </si>
  <si>
    <t>Manutenção do Banco do Conhecimento</t>
  </si>
  <si>
    <t>https://drive.google.com/drive/folders/1Yd1BqTi6CB1Psw6PTTIVwlCZPM9Ico4n?usp=drive_link</t>
  </si>
  <si>
    <t>NF 718</t>
  </si>
  <si>
    <t>NF 707</t>
  </si>
  <si>
    <t>https://drive.google.com/drive/folders/1WKoF_gLLIxRSCXM-7l1ZoPem-MGoFNRY?usp=drive_link</t>
  </si>
  <si>
    <t>Despesa com Correios para registro de atas (42º e 46º RTC) em cartório em Brasília -  despesa executada pela Assessora na Secretaria-Executiva (Marcela Thome)</t>
  </si>
  <si>
    <t>Despesa com Correios para registro de atas (40º, 41º, 42º e 44º RTC) em cartório em Brasília -  despesa executada pela Assessora na Secretaria-Executiva (Marcela Thome) - pagamento via ressarcimento</t>
  </si>
  <si>
    <t>Pró Ética SP</t>
  </si>
  <si>
    <t>Fatura 894</t>
  </si>
  <si>
    <t>https://drive.google.com/drive/folders/12yEfTlyxLrmnnqg0OGizZBV3zdPvI2Jv?usp=drive_link</t>
  </si>
  <si>
    <t>Fatura 897</t>
  </si>
  <si>
    <t>Evento Atricon PNPT</t>
  </si>
  <si>
    <t>Fatura 896</t>
  </si>
  <si>
    <t>https://drive.google.com/drive/folders/1a2q_z6wYLMFTG4lOUFQ7pz-f80EbS5BL?usp=drive_link</t>
  </si>
  <si>
    <t>Fatura 890</t>
  </si>
  <si>
    <t>https://drive.google.com/drive/folders/1Gx195xXZ5W1tfjFwwwflCFdyPIUd3AUU?usp=drive_link</t>
  </si>
  <si>
    <t>Fatura 891</t>
  </si>
  <si>
    <t>Fatura 893</t>
  </si>
  <si>
    <t>https://drive.google.com/drive/folders/1QM6QSi8HRTBvseT4HGFZ7ukrHb2o-heN?usp=drive_link</t>
  </si>
  <si>
    <t>Fatura 892</t>
  </si>
  <si>
    <t>Fatura 889</t>
  </si>
  <si>
    <t>https://drive.google.com/drive/folders/1qjOwXOXAXesbeXjhcpu7W27XQf9HEckM?usp=drive_link</t>
  </si>
  <si>
    <t>Passagens para Secretaria-Executiva (Débora Severino) do Conaci para reunião com Contabilidade em São Paulo; reunião de início da prestação de serviços de BPO (serviços financeiros) - Fatura 899 DHARMA AGÊNCIA DE VIAGENS ETURISMO</t>
  </si>
  <si>
    <t>Reunião com Contabilidade Revisora em São Paulo</t>
  </si>
  <si>
    <t>Diárias para Secretaria-Executiva (Débora Severino) do Conaci para reunião com Contabilidade em São Paulo; reunião de início da prestação de serviços de BPO (serviços financeiros)</t>
  </si>
  <si>
    <t>Passagens para Presidente (Rodrigo Miranda) para representação em evento Atricon - Lançamento PNTP - Fatura 900 DHARMA AGÊNCIA DE VIAGENS ETURISMO</t>
  </si>
  <si>
    <t>https://drive.google.com/drive/folders/1S2k8FWE4IWat1RSmO24efZXnVSWAUW3Y?usp=drive_link</t>
  </si>
  <si>
    <t xml:space="preserve">Previdência referente à folha de pagamento Assessora na Secretaria-Executiva (MARCELA OLIVEIRA THOME) </t>
  </si>
  <si>
    <t>Início da implementação dos serviços de BPO (financeiro), em parceria com a Contabilidade Revisora; Contrato - início da execução dos serviços a partir da reunião realizada com a pela Secretária-Executiva em nov/2023 em São Paulo</t>
  </si>
  <si>
    <t>NF 8696</t>
  </si>
  <si>
    <t>https://drive.google.com/drive/folders/14-8Bk0iZOqkEdAwRTEZDQ32A14RIMPwX?usp=drive_link</t>
  </si>
  <si>
    <t>https://drive.google.com/drive/folders/1hNLFaS6JLTz7Euj0w2MXSsDg8OlD6PHn?usp=drive_link</t>
  </si>
  <si>
    <t>NF 88</t>
  </si>
  <si>
    <t>NF 1770</t>
  </si>
  <si>
    <t>Fatura 902</t>
  </si>
  <si>
    <t>Fatura 901</t>
  </si>
  <si>
    <t>Passagens para Presidente (Rodrigo Miranda) evento Pró Ética em SP - Fatura 901 DHARMA AGÊNCIA DE VIAGENS ETURISMO</t>
  </si>
  <si>
    <t>https://drive.google.com/drive/folders/1GF52Z5hj3i9doR5vQ2g0bDSZmHWoynz6?usp=drive_link</t>
  </si>
  <si>
    <t>Diárias para Presidente (Rodrigo Miranda) evento Pró Ética em SP - Fatura 901 DHARMA AGÊNCIA DE VIAGENS ETURISMO</t>
  </si>
  <si>
    <t>https://drive.google.com/drive/folders/15BLtg7-KJ75h_QcxwZVu4YynEhdjY0DV?usp=drive_link</t>
  </si>
  <si>
    <t xml:space="preserve">DARF CSRF - Recolhimento Tributos - Contabilidade Revisora Paulista - competência outubro/23 </t>
  </si>
  <si>
    <t xml:space="preserve">DARF IRRF - Recolhimento Tributos - Contabilidade Revisora Paulista - competência outubro/23 </t>
  </si>
  <si>
    <t>Pagamento aglutinado, tonalizando R$ 104,47; sendo 78,99 de CSRF e R$ 25,48 IRRF</t>
  </si>
  <si>
    <t>https://drive.google.com/drive/folders/12oMHY3Ao6oxguIB_bDdhM_KWTNz6sVcn?usp=drive_link</t>
  </si>
  <si>
    <t>Fatura 904</t>
  </si>
  <si>
    <t>Remarcação passagem retorno 1º Vice-Presidente 48° RTC em João Pessoa (Edmar Camata) - Fatura 904 DHARMA AGÊNCIA DE VIAGENS ETURISMO; passagem de ida paga por parceiro Conaci, tendo em vista que o 1º Vice-Presidente estava em outro evento</t>
  </si>
  <si>
    <t>Diárias 1º Vice-Presidente 48° RTC em João Pessoa/Paraíba (Edmar Camata)</t>
  </si>
  <si>
    <t>https://drive.google.com/drive/folders/1EYP8vIcnV7rkXi0P_dfd58L7EGqt9W39?usp=drive_link</t>
  </si>
  <si>
    <t>Diárias Presidente 48° RTC em João Pessoa/Paraíba (Rodrigo Miranda)</t>
  </si>
  <si>
    <t>Diárias (Kelvin dos Reis) 48° RTC em João Pessoa/Paraíba - Substituto da Coordenadora da Câmara Técnica LGPD</t>
  </si>
  <si>
    <t>Passagens (Kelvin dos Reis) 48° RTC em João Pessoa/Paraíba - Substituto da Coordenadora da Câmara Técnica LGPD - Fatura 902 DHARMA AGÊNCIA DE VIAGENS ETURISMO</t>
  </si>
  <si>
    <t>Diárias Secretária-Executiva 48° RTC em João Pessoa/Paraíba (Débora Severino)</t>
  </si>
  <si>
    <t xml:space="preserve">cartão de embarque ida já está na pasta; Pendente prestação de contas encaminhada; Resolução Conaci nº 005/2019 Anexo II; </t>
  </si>
  <si>
    <t>Passagens Secretária-Executiva 48° RTC em João Pessoa/Paraíba (Débora Severino) - Fatura 896 DHARMA AGÊNCIA DE VIAGENS ETURISMO</t>
  </si>
  <si>
    <t>Diárias equipe Comunicação 48° RTC em João Pessoa/Paraíba (Fabíola Duarte)</t>
  </si>
  <si>
    <t>Diárias Assessora de Comunicação 48° RTC em João Pessoa/Paraíba (Thaís Falcão)</t>
  </si>
  <si>
    <t>Diárias Assessora da Secretária-Executiva para fins da 48° RTC em João Pessoa/Paraíba (Ully Schreck)</t>
  </si>
  <si>
    <t>Passagens equipe Comunicação 48° RTC em João Pessoa/Paraíba (Fabíola Duarte) -  Fatura 894 DHARMA AGÊNCIA DE VIAGENS ETURISMO</t>
  </si>
  <si>
    <t>Passagens Assessora de Comunicação 48° RTC em João Pessoa/Paraíba (Thaís Falcão) - Fatura 897 DHARMA AGÊNCIA DE VIAGENS ETURISMO</t>
  </si>
  <si>
    <t>Passagens 1º Vice-Presidente 48° RTC em João Pessoa/Paraíba (Edmar Camata) - apenas passagem de retorno, tendo em vista que o participante encontrava-se em outro evento, sendo a passagem para JPA subsidiária pelo parceiro Conac; Fatura 891 DHARMA AGÊNCIA DE VIAGENS ETURISMO</t>
  </si>
  <si>
    <t>Passagens Presidente 48° RTC em João Pessoa/Paraíba (Rodrigo Miranda) - Fatura 893 DHARMA AGÊNCIA DE VIAGENS ETURISMO</t>
  </si>
  <si>
    <t>Passagens Coordenador da Câmara Técnica LAC (Alexandre Falcão) 48° RTC em João Pessoa/Paraíba - Fatura 892 DHARMA AGÊNCIA DE VIAGENS ETURISMO</t>
  </si>
  <si>
    <t>Diárias Coordenador da Câmara Técnica LAC (Alexandre Falcão) 48° RTC em João Pessoa/Paraíba</t>
  </si>
  <si>
    <t>https://drive.google.com/drive/folders/1XHTIv8LiFycY0Y5Pc-yM7mcueVW3_gHa?usp=drive_link</t>
  </si>
  <si>
    <t>Diárias 2º Vice-Presidente 48° RTC em João Pessoa/Paraíba (Érika Lacet) - foi pago valor a mais e na mesma data foi feito o Pix de estorno (conforme evidencia o extrato Conaci), no montante de R$ 581,00 - a participante fez o deslocamento de carro para a RTC</t>
  </si>
  <si>
    <t>Pagamento de DARF para regularização DCTFWeb detectada ao emitir certidões Conaci - relularização referente ao período de 2019/1021</t>
  </si>
  <si>
    <t>https://drive.google.com/drive/folders/15NvxGKuYcn7mYur1BkSt5AWuB1zj9wYY?usp=drive_link</t>
  </si>
  <si>
    <t>https://drive.google.com/drive/folders/11DsEGIx5euDXI8Btecz3x_mw5vk8dniO?usp=drive_link</t>
  </si>
  <si>
    <t>Diárias Palestrante Maria Elisa Moreira na 48° RTC em João Pessoa/Paraíba - Palestra: Liderança Autêntica</t>
  </si>
  <si>
    <t>https://drive.google.com/drive/folders/1Jora5cl9cpbKYQCLqmHVgRJSupmTOFrq?usp=drive_link</t>
  </si>
  <si>
    <t>NF 2228</t>
  </si>
  <si>
    <t>https://drive.google.com/drive/folders/19LmF7Ho9RojQR6mb0S73UWZf8LNXEZjQ?usp=drive_link</t>
  </si>
  <si>
    <t>Led - iluminação</t>
  </si>
  <si>
    <t>https://drive.google.com/drive/folders/1w2UxpyhbEhPJhQ6lt9mJSLcqbX19j177?usp=drive_link</t>
  </si>
  <si>
    <t>https://drive.google.com/drive/folders/1MWQfsz_HPTD2ikRj75Y57Z91ZtM0TbBU?usp=drive_link</t>
  </si>
  <si>
    <t>NF 985</t>
  </si>
  <si>
    <t>https://drive.google.com/drive/folders/1A8tqJFCib4dlTVO5dyH4qj7Wgf9JASDU?usp=drive_link</t>
  </si>
  <si>
    <t>https://drive.google.com/drive/folders/1krRzqQ4CkSgFv_iWutBSCKgGvudc5-7a?usp=share_link</t>
  </si>
  <si>
    <t>Ressarcimento para a Secretária-Executiva (Débora Severino) de aquisição de bagagem na 45º RTC em Maceió/Alagoas; houve a necessidade de despacho de duas malas: 1 para a SE e a outra com material presentation para membros a ser entregue na RTC de Maceio; identificação da despesa remanescente quando da conferência da movimentação financeira em outubro, para fins de
prestação de contas do 1º semestre.</t>
  </si>
  <si>
    <t>Contratação de aplicativo para Conaci - YAZO TECNOLOGIA LTDA - Setup 50% restante</t>
  </si>
  <si>
    <t>NF 1632</t>
  </si>
  <si>
    <t>Seguro viagem para participação de encontro PEMPAL no Uzbequistão em outubro de 2023 - Presidente Conaci (Rodrigo Miranda) - Fatura 889 DHARMA AGÊNCIA DE VIAGENS ETURISMO</t>
  </si>
  <si>
    <t>Passagens da Assessora da Secretária-Executiva para a 48° RTC em João Pessoa/Paraíba (Ully Schreck) - Fatura 890 DHARMA AGÊNCIA DE VIAGENS ETURISMO</t>
  </si>
  <si>
    <t>https://drive.google.com/drive/folders/1RG_KL_p0Rc0JgEWAlpWFmk-ndOg8M7Nu?usp=drive_link</t>
  </si>
  <si>
    <t>Serviços de BPO (financeiro), em parceria com a Contabilidade Revisora - Contrato</t>
  </si>
  <si>
    <t>https://drive.google.com/drive/folders/18aqQKN3rq_CdEXDGudO4G8dqHfSdI097?usp=drive_link</t>
  </si>
  <si>
    <t>https://drive.google.com/drive/folders/1d23qUjk0ig_s3OQHbtumYI3GuF997u3x?usp=drive_link</t>
  </si>
  <si>
    <r>
      <t xml:space="preserve">Remuneração líquida Assessora na Secretaria-Executiva - MARCELA OIIVEIRA THOME - </t>
    </r>
    <r>
      <rPr>
        <b/>
        <sz val="10"/>
        <rFont val="Calibri"/>
        <family val="2"/>
        <scheme val="minor"/>
      </rPr>
      <t>referente à primeira parcela do 13º salário</t>
    </r>
  </si>
  <si>
    <r>
      <t xml:space="preserve">Previdência referente à folha de pagamento Assessora na Secretaria-Executiva (MARCELA OLIVEIRA THOME) - </t>
    </r>
    <r>
      <rPr>
        <b/>
        <sz val="10"/>
        <rFont val="Calibri"/>
        <family val="2"/>
        <scheme val="minor"/>
      </rPr>
      <t xml:space="preserve">13º salário </t>
    </r>
  </si>
  <si>
    <t>https://drive.google.com/drive/folders/18PNNY8hDzugPE3SdXZOdYQZZ7s1Fru5B?usp=drive_link</t>
  </si>
  <si>
    <r>
      <t xml:space="preserve">Remuneração líquida Assessora na Secretaria-Executiva - MARCELA OIIVEIRA THOME - </t>
    </r>
    <r>
      <rPr>
        <b/>
        <sz val="10"/>
        <rFont val="Calibri"/>
        <family val="2"/>
        <scheme val="minor"/>
      </rPr>
      <t>referente à segunda parcela do 13º salário</t>
    </r>
  </si>
  <si>
    <t>https://drive.google.com/drive/folders/1negEYjAUi7WpFstVplMkVW0kUgm8Z45c?usp=drive_link</t>
  </si>
  <si>
    <t>NF 742</t>
  </si>
  <si>
    <t>Prestação de Serviço de Reformulação e Manutenção do Banco do Conhecimento - Contrato - NEkI-IT 22.806.341/0001-91 - Parcela 1 de 12</t>
  </si>
  <si>
    <t>Prestação de Serviço de Reformulação e Manutenção do Banco do Conhecimento - Contrato - NEkI-IT 22.806.341/0001-91 Parcela 2 de 12</t>
  </si>
  <si>
    <t>Prestação de Serviço de Reformulação e Manutenção do Banco do Conhecimento - Contrato - NEkI-IT 22.806.341/0001-91 - Parcela 3 de 12</t>
  </si>
  <si>
    <t>NF 1045</t>
  </si>
  <si>
    <t xml:space="preserve">Parcela mensal de licenciamento e manutenção referente ao uso do aplicativo Conaci - YAZO TECNOLOGIA LTDA </t>
  </si>
  <si>
    <t>NF 8871</t>
  </si>
  <si>
    <t>DARF CSRF - Recolhimento Tributos - Contabilidade Revisora Paulista</t>
  </si>
  <si>
    <t>DARF IRRF - Recolhimento Tributos - Contabilidade Revisora Paulista</t>
  </si>
  <si>
    <t>https://drive.google.com/drive/folders/1mNlQCLAs_1JpiWZYl_6d9x1JAtgpiTyE?usp=drive_link</t>
  </si>
  <si>
    <t>NF 5035</t>
  </si>
  <si>
    <t>NF 1867</t>
  </si>
  <si>
    <t>NF 26494</t>
  </si>
  <si>
    <t>1.2.2 Revisora Paulista (Contabilidade anualidade)</t>
  </si>
  <si>
    <t>NF 26843</t>
  </si>
  <si>
    <t>Transição de Gestão</t>
  </si>
  <si>
    <t>Posse Atricon</t>
  </si>
  <si>
    <t>NF 8757</t>
  </si>
  <si>
    <t>https://drive.google.com/drive/folders/1ho3xzp-XwdrlJgG236Rfr1NKGTCexYu4?usp=drive_link</t>
  </si>
  <si>
    <t>Pagamento referente à elaboração de parecer jurídico  - PIRONTI ADVOGADOS E CONSULTORES ASSOCIADOS; análise de mérito e efeitos práticos dos reflexos do tema 1010 do Supremo Tribunal Federal
para os cargos de responsável pelos Controle Internos, em especial em razão da decisão judicial proferida nos autos
do Recurso Extraordinário 1.443.836/MT, bem como outras que venham a afetar esse entendimento,</t>
  </si>
  <si>
    <t>https://drive.google.com/drive/folders/17WQ752M1goOBTWNBr_snKtbL-fnX35SY?usp=drive_link</t>
  </si>
  <si>
    <t>https://drive.google.com/drive/folders/1TLYWay--Hi-zFVvbz4o69ulnrpM9XwRx?usp=drive_link</t>
  </si>
  <si>
    <t xml:space="preserve">Diárias para 1º Vice-Presidente (Edmar Camata) para participar do III Congresso Internacional dos Tribunais de Contas, de 28 de novembro a 01 de dezembro, na cidade de Fortaleza. </t>
  </si>
  <si>
    <t>Passagens para 1º Vice-Presidente (Edmar Camata) para participar do III Congresso Internacional dos Tribunais de Contas, de 28 de novembro a 01 de dezembro, na cidade de Fortaleza.  Fatura 909 DHARMA AGÊNCIA DE VIAGENS ETURISMO</t>
  </si>
  <si>
    <t>Passagens para Presidente (Edmar Camata) para participar da posse da nova Diretoria Atricon, em fevereiro de 2024; Fatura 912 DHARMA AGÊNCIA DE VIAGENS ETURISMO</t>
  </si>
  <si>
    <t>Fatura 912</t>
  </si>
  <si>
    <t>Passagens para Secretaria-Executiva (Débora Severino) do Conaci para reunião com novo Secretário-Executivo do Conaci (Gestão 24-23) no Espírito Santo (Transição de Gestão) e para levar material do Conaselho para nova Diretoria - Fatura 913 DHARMA AGÊNCIA DE VIAGENS ETURISMO</t>
  </si>
  <si>
    <t>Fatura 913</t>
  </si>
  <si>
    <t xml:space="preserve"> (Pendente) Prestação de contas encaminhada; Resolução Conaci nº 005/2019 Anexo II; </t>
  </si>
  <si>
    <t xml:space="preserve">Registro Marca </t>
  </si>
  <si>
    <t>NF 57326</t>
  </si>
  <si>
    <t>https://drive.google.com/drive/u/1/folders/1B1z2I6SNkWad9gERlX2_zpuSU1eAkZPk</t>
  </si>
  <si>
    <t>Tags de identificação</t>
  </si>
  <si>
    <t xml:space="preserve">Pulseiras de identificação </t>
  </si>
  <si>
    <t>NF 462</t>
  </si>
  <si>
    <r>
      <t xml:space="preserve">Compra de artesanato para compor kits regionais extras, entregues a membro do Conselho e palestrantes (lembranças) - Eliane Silva - Fundação de Cultura de Mato Grosso do Sul; </t>
    </r>
    <r>
      <rPr>
        <sz val="10"/>
        <color rgb="FFFF0000"/>
        <rFont val="Calibri"/>
        <family val="2"/>
        <scheme val="minor"/>
      </rPr>
      <t xml:space="preserve">pagamento realizado pela conta pessoal do Santander de Marcela Thomé - período de suspensão de acesso à conta corrente do Conaci Itaú </t>
    </r>
  </si>
  <si>
    <t>https://drive.google.com/drive/folders/1obNiWvp21NaQKRbZmhLS5c7U7rKUpohk?usp=drive_link</t>
  </si>
  <si>
    <r>
      <rPr>
        <sz val="10"/>
        <color rgb="FFFF0000"/>
        <rFont val="Calibri"/>
        <family val="2"/>
        <scheme val="minor"/>
      </rPr>
      <t>Estorno</t>
    </r>
    <r>
      <rPr>
        <sz val="10"/>
        <rFont val="Calibri"/>
        <family val="2"/>
        <scheme val="minor"/>
      </rPr>
      <t xml:space="preserve"> realizado pela agência de turismo do anfitrião do Encontro Nacional relativo à passagem para Wesley Vaz - CHECKIN 15.254.654.0001-19 - aquisição não procedida - </t>
    </r>
    <r>
      <rPr>
        <sz val="10"/>
        <color rgb="FFFF0000"/>
        <rFont val="Calibri"/>
        <family val="2"/>
        <scheme val="minor"/>
      </rPr>
      <t>consta a entrada do valor na conta corrente Conaci</t>
    </r>
  </si>
  <si>
    <r>
      <t>Valor incluído no montante de 19.266,40 feito à Débora Severino, a título de ressarcimento dos pagamentos feitos de sua conta pessoal durante o Encontro Nacional; motivo: Acesso à conta Conaci Itaú temporariamente bloqueado (tanto do Presidente, quanto da Secretária-Executiva);</t>
    </r>
    <r>
      <rPr>
        <sz val="10"/>
        <color rgb="FFFF0000"/>
        <rFont val="Calibri"/>
        <family val="2"/>
        <scheme val="minor"/>
      </rPr>
      <t xml:space="preserve"> Pagamentos aglutinados correspondentes aos itens 48 a 56 do mês de setembro desta planilha, totalizando 25.603,25;</t>
    </r>
  </si>
  <si>
    <r>
      <rPr>
        <sz val="10"/>
        <color rgb="FFFF0000"/>
        <rFont val="Calibri"/>
        <family val="2"/>
        <scheme val="minor"/>
      </rPr>
      <t>Estorno</t>
    </r>
    <r>
      <rPr>
        <sz val="10"/>
        <rFont val="Calibri"/>
        <family val="2"/>
        <scheme val="minor"/>
      </rPr>
      <t xml:space="preserve"> de pagamento feito ao Presidente Conaci (Rodrigo Miranda) de despesas do XIX ENCONTRO NACIONAL DE CONTROLE INTERNO – CAMPO GRANDE/MS, realizados por sua conta pessoal do Banco do Brasil; período de suspensão de acesso à conta corrente do Conaci Itaú</t>
    </r>
  </si>
  <si>
    <r>
      <rPr>
        <sz val="10"/>
        <color rgb="FFFF0000"/>
        <rFont val="Calibri"/>
        <family val="2"/>
        <scheme val="minor"/>
      </rPr>
      <t>Tentativa</t>
    </r>
    <r>
      <rPr>
        <sz val="10"/>
        <rFont val="Calibri"/>
        <family val="2"/>
        <scheme val="minor"/>
      </rPr>
      <t xml:space="preserve"> de ressarcimento ao Presidente Conaci (Rodrigo Miranda) de pagamentos do XIX ENCONTRO NACIONAL DE CONTROLE INTERNO – CAMPO GRANDE/MS, realizados por sua conta pessoal do Banco do Brasil; período de suspensão de acesso à conta corrente do Conaci Itaú</t>
    </r>
  </si>
  <si>
    <r>
      <t>Pagamento referente à programação noturna do dia 21/09 no XIX ENCONTRO NACIONAL DE CONTROLE INTERNO – CAMPO GRANDE/MS - Olivia Rooftop Ltda, CNPJ 47.081.574/0001-03  -</t>
    </r>
    <r>
      <rPr>
        <sz val="10"/>
        <color theme="0"/>
        <rFont val="Calibri"/>
        <family val="2"/>
        <scheme val="minor"/>
      </rPr>
      <t xml:space="preserve"> </t>
    </r>
    <r>
      <rPr>
        <sz val="10"/>
        <color rgb="FFFF0000"/>
        <rFont val="Calibri"/>
        <family val="2"/>
        <scheme val="minor"/>
      </rPr>
      <t>pagamento realizado pela conta aberta no Itaú, vinculada ao CNPJ do Conaci (Extrato Banco Ag 1003 Cta 98391-7),</t>
    </r>
    <r>
      <rPr>
        <sz val="10"/>
        <rFont val="Calibri"/>
        <family val="2"/>
        <scheme val="minor"/>
      </rPr>
      <t xml:space="preserve"> especificamente para recebimento de patrocínio - adiantamento de 50% do valor contratado - Despesa via patrocínio</t>
    </r>
  </si>
  <si>
    <r>
      <t xml:space="preserve">Complemento almoço dia 20/09 da equipe de organização anfitriã do XIX ENCONTRO NACIONAL DE CONTROLE INTERNO – CAMPO GRANDE/MS - Recibo Áquila Sara - </t>
    </r>
    <r>
      <rPr>
        <sz val="10"/>
        <color rgb="FFFF0000"/>
        <rFont val="Times New Roman"/>
        <family val="1"/>
      </rPr>
      <t>pagamento realizado pela conta pessoal do Santander de Marcela Thomé - período de suspensão de acesso à conta corrente do Conaci Itaú</t>
    </r>
  </si>
  <si>
    <r>
      <t xml:space="preserve">Almoço da equipe de organização anfitriã do XIX ENCONTRO NACIONAL DE CONTROLE INTERNO – CAMPO GRANDE/MS - almoço dia 20/09 - Recibo Áquila Sara - </t>
    </r>
    <r>
      <rPr>
        <sz val="10"/>
        <color rgb="FFFF0000"/>
        <rFont val="Times New Roman"/>
        <family val="1"/>
      </rPr>
      <t>pagamento realizado pela conta pessoal do Banco do Brasil de Rodrigo Miranda - período de suspensão de acesso à conta corrente do Conaci Itaú</t>
    </r>
  </si>
  <si>
    <t>https://drive.google.com/drive/folders/1-JYaQy_W9LLC4rffPOef6nUe6NzoFWAb?usp=drive_link</t>
  </si>
  <si>
    <r>
      <t xml:space="preserve">Almoço da equipe de organização anfitriã do XIX ENCONTRO NACIONAL DE CONTROLE INTERNO – CAMPO GRANDE/MS - almoço dia 21/09 - Recibo Áquila Sara - </t>
    </r>
    <r>
      <rPr>
        <sz val="10"/>
        <color rgb="FFFF0000"/>
        <rFont val="Times New Roman"/>
        <family val="1"/>
      </rPr>
      <t>pagamento realizado pela conta pessoal do Santander de Marcela Thomé - período de suspensão de acesso à conta corrente do Conaci Itaú</t>
    </r>
  </si>
  <si>
    <r>
      <t>2 Leds para back drop;</t>
    </r>
    <r>
      <rPr>
        <sz val="10"/>
        <color rgb="FFFF0000"/>
        <rFont val="Calibri"/>
        <family val="2"/>
        <scheme val="minor"/>
      </rPr>
      <t xml:space="preserve"> pagamento realizado pela conta pessoal do Santander de Marcela Thomé - período de suspensão de acesso à conta corrente do Conaci Itaú</t>
    </r>
  </si>
  <si>
    <r>
      <t xml:space="preserve">Mobiliário adicional contratado para XIX ENCONTRO NACIONAL DE CONTROLE INTERNO – CAMPO GRANDE/MS e para o Stand Metaverso; </t>
    </r>
    <r>
      <rPr>
        <sz val="10"/>
        <color rgb="FFFF0000"/>
        <rFont val="Calibri"/>
        <family val="2"/>
        <scheme val="minor"/>
      </rPr>
      <t>pagamento realizado pela conta pessoal do Santander de Marcela Thomé - período de suspensão de acesso à conta corrente do Conaci Itaú</t>
    </r>
  </si>
  <si>
    <r>
      <t xml:space="preserve">Rádios de comunicação para equipe de organização, durante o XIX ENCONTRO NACIONAL DE CONTROLE INTERNO – CAMPO GRANDE/MS; Mr Locacoes E Comercio Ltda, CNPJ 05.084.120/0001-38; </t>
    </r>
    <r>
      <rPr>
        <sz val="10"/>
        <color rgb="FFFF0000"/>
        <rFont val="Calibri"/>
        <family val="2"/>
        <scheme val="minor"/>
      </rPr>
      <t>pagamento realizado pela conta pessoal do Santander de Marcela Thomé - período de suspensão de acesso à conta corrente do Conaci Itaú</t>
    </r>
  </si>
  <si>
    <r>
      <t xml:space="preserve">Pagamento de Painel de LED para o XIX ENCONTRO NACIONAL DE CONTROLE INTERNO/47º RTC – CAMPO GRANDE/MS - EDER FABRICIO CARVALHO GANICA - ME, CNPJ 10.967.384/0001-70; </t>
    </r>
    <r>
      <rPr>
        <sz val="10"/>
        <color rgb="FFFF0000"/>
        <rFont val="Calibri"/>
        <family val="2"/>
        <scheme val="minor"/>
      </rPr>
      <t>pagamento realizado pela conta pessoal do Santander de Marcela Thomé - período de suspensão de acesso à conta corrente do Conaci Itaú</t>
    </r>
  </si>
  <si>
    <r>
      <rPr>
        <sz val="10"/>
        <color rgb="FFFF0000"/>
        <rFont val="Calibri"/>
        <family val="2"/>
        <scheme val="minor"/>
      </rPr>
      <t>Estorno</t>
    </r>
    <r>
      <rPr>
        <sz val="10"/>
        <rFont val="Calibri"/>
        <family val="2"/>
        <scheme val="minor"/>
      </rPr>
      <t xml:space="preserve"> do pagamento à orquestra de pessoas indígenas da programação noturna/cultural do XIX ENCONTRO NACIONAL DE CONTROLE INTERNO – CAMPO GRANDE/MS</t>
    </r>
  </si>
  <si>
    <r>
      <rPr>
        <sz val="10"/>
        <color rgb="FFFF0000"/>
        <rFont val="Calibri"/>
        <family val="2"/>
        <scheme val="minor"/>
      </rPr>
      <t>Tentativa de pagamento</t>
    </r>
    <r>
      <rPr>
        <sz val="10"/>
        <rFont val="Calibri"/>
        <family val="2"/>
        <scheme val="minor"/>
      </rPr>
      <t xml:space="preserve"> à orquestra de pessoas indígenas da programação noturna/cultural do XIX ENCONTRO NACIONAL DE CONTROLE INTERNO – CAMPO GRANDE/MS</t>
    </r>
  </si>
  <si>
    <r>
      <t xml:space="preserve">Pagamento referente à programação noturna do dia 21/09 no XIX ENCONTRO NACIONAL DE CONTROLE INTERNO – CAMPO GRANDE/MS - Olivia Rooftop Ltda, CNPJ 47.081.574/0001-03  - </t>
    </r>
    <r>
      <rPr>
        <sz val="10"/>
        <color rgb="FFFF0000"/>
        <rFont val="Calibri"/>
        <family val="2"/>
        <scheme val="minor"/>
      </rPr>
      <t xml:space="preserve">pagamento realizado pela conta pessoal do Banco do Brasil de Rodrigo Fontenelle - período de suspensão de acesso à conta corrente do Conaci Itaú - </t>
    </r>
    <r>
      <rPr>
        <sz val="10"/>
        <rFont val="Calibri"/>
        <family val="2"/>
        <scheme val="minor"/>
      </rPr>
      <t>Despesa via patrocínio</t>
    </r>
  </si>
  <si>
    <t xml:space="preserve">Recibo </t>
  </si>
  <si>
    <t xml:space="preserve">R$ 4.397,38 (256 + 806,38 + 200 + 790 + 540 + 1.000 + 675 + 130) Ressarcimento Marcela pagamentos Encontro Nacional - sem acesso conta (referente aos itens 13 a 20 da planilha de outubro); </t>
  </si>
  <si>
    <r>
      <t xml:space="preserve">R$ 4.397,38 (256 + 806,38 + 200 + 790 + 540 + 1.000 + 675 + 130) Ressarcimento Marcela pagamentos Encontro Nacional - sem acesso conta (referente aos itens 13 a 20 da planilha de outubro); </t>
    </r>
    <r>
      <rPr>
        <sz val="10"/>
        <color rgb="FFFF0000"/>
        <rFont val="Calibri"/>
        <family val="2"/>
        <scheme val="minor"/>
      </rPr>
      <t>Valor acorbertado com recursos do patrocínio  R$ 268,00; restante, R$ 272,00 com recursos Conaci</t>
    </r>
  </si>
  <si>
    <t>O valor faz parte do montante de 2.900,00 (2.000,00+900,00) ressarcido a Fontenelle de despesas do Encontro Nacional - período sem acesso à conta do Conaci; (itens 10 e 11 da planilha de outubro)</t>
  </si>
  <si>
    <r>
      <t xml:space="preserve">Transferência realizada para a agência de turismo do anfitrião do Encontro Nacional para aquisição de passagem para Wesley Vaz - CHECKIN 15.254.654.0001-19; </t>
    </r>
    <r>
      <rPr>
        <sz val="10"/>
        <color rgb="FFFF0000"/>
        <rFont val="Calibri"/>
        <family val="2"/>
        <scheme val="minor"/>
      </rPr>
      <t>obs.: ver o estorno no item 19 da planilha de setembro</t>
    </r>
  </si>
  <si>
    <r>
      <t xml:space="preserve">Diárias equipe Pironti Advogados (Isabelle Costa) para Stand Experiência Metaverso do XIX ENCONTRO NACIONAL DE CONTROLE INTERNO – CAMPO GRANDE/MS -  Passagens adquiridas pelo anfitrião; </t>
    </r>
    <r>
      <rPr>
        <sz val="10"/>
        <color rgb="FFFF0000"/>
        <rFont val="Calibri"/>
        <family val="2"/>
        <scheme val="minor"/>
      </rPr>
      <t>Diárias pagas pela conta pessoal do Itaú de Débora Severino - período de suspensão de acesso à conta corrente do Conaci Itaú</t>
    </r>
  </si>
  <si>
    <r>
      <t xml:space="preserve">Diárias equipe Pironti Advogados (Mirela Ziliotto) para Stand Experiência Metaverso do XIX ENCONTRO NACIONAL DE CONTROLE INTERNO – CAMPO GRANDE/MS -  Passagens adquiridas pelo anfitrião; </t>
    </r>
    <r>
      <rPr>
        <sz val="10"/>
        <color rgb="FFFF0000"/>
        <rFont val="Calibri"/>
        <family val="2"/>
        <scheme val="minor"/>
      </rPr>
      <t>Diárias pagas pela conta pessoal do Itaú de Débora Severino - período de suspensão de acesso à conta corrente do Conaci Itaú</t>
    </r>
  </si>
  <si>
    <r>
      <t xml:space="preserve">Diárias equipe Pironti Advogados (Eduardo Moura) para Stand Experiência Metaverso do XIX ENCONTRO NACIONAL DE CONTROLE INTERNO – CAMPO GRANDE/MS -  Passagens adquiridas pelo anfitrião; </t>
    </r>
    <r>
      <rPr>
        <sz val="10"/>
        <color rgb="FFFF0000"/>
        <rFont val="Calibri"/>
        <family val="2"/>
        <scheme val="minor"/>
      </rPr>
      <t>Diárias pagas pela conta pessoal do Itaú de Débora Severino - período de suspensão de acesso à conta corrente do Conaci Itaú</t>
    </r>
  </si>
  <si>
    <r>
      <t xml:space="preserve">Pagamento referente à programação noturna do dia 21/09 no XIX ENCONTRO NACIONAL DE CONTROLE INTERNO – CAMPO GRANDE/MS - Olivia Rooftop Ltda, CNPJ 47.081.574/0001-03  - </t>
    </r>
    <r>
      <rPr>
        <sz val="10"/>
        <color rgb="FFFF0000"/>
        <rFont val="Calibri"/>
        <family val="2"/>
        <scheme val="minor"/>
      </rPr>
      <t>pagamento realizado pela conta pessoal do Itaú de Débora Severino - período de suspensão de acesso à conta corrente do Conaci Itaú - Despesa via patrocínio</t>
    </r>
  </si>
  <si>
    <r>
      <t xml:space="preserve">Pagamento referente à programação noturna do dia 21/09 no XIX ENCONTRO NACIONAL DE CONTROLE INTERNO – CAMPO GRANDE/MS - Olivia Rooftop Ltda, CNPJ 47.081.574/0001-03  - </t>
    </r>
    <r>
      <rPr>
        <sz val="10"/>
        <color rgb="FFFF0000"/>
        <rFont val="Calibri"/>
        <family val="2"/>
        <scheme val="minor"/>
      </rPr>
      <t>pagamento realizado pela conta pessoal do Banco do Brasil de Débora Severino - período de suspensão de acesso à conta corrente do Conaci Itaú - Despesa via patrocínio</t>
    </r>
  </si>
  <si>
    <r>
      <t xml:space="preserve">Cerimonial para controle de participantes na programação noturna oficial nos dias 20 e 21/09 no IX ENCONTRO NACIONAL DE CONTROLE INTERNO – CAMPO GRANDE/MS -THAILLA SOUZA SILVA LTDA, CNPJ 31.350.610/0001-49 - </t>
    </r>
    <r>
      <rPr>
        <sz val="10"/>
        <color rgb="FFFF0000"/>
        <rFont val="Calibri"/>
        <family val="2"/>
        <scheme val="minor"/>
      </rPr>
      <t>pagamento realizado pela conta pessoal do Itaú de Débora Severino - período de suspensão de acesso à conta corrente do Conaci Itaú</t>
    </r>
  </si>
  <si>
    <t>Valor pendente de ressarcimento; Débora não pediu o estorno à época; valor identificado quando da conciliação em 2024</t>
  </si>
  <si>
    <t>Pagamentos aglutinados correspondentes aos itens das linhas 46 a 56 do mês de setembro desta planilha, totalizando 25.603,25;</t>
  </si>
  <si>
    <r>
      <t xml:space="preserve">Valor incluído no montante de 19.266,40 feito à Débora Severino, a título de ressarcimento dos pagamentos feitos de sua conta pessoal durante o Encontro Nacional; motivo: Acesso à conta Conaci Itaú temporariamente bloqueado (tanto do Presidente, quanto da Secretária-Executiva); </t>
    </r>
    <r>
      <rPr>
        <sz val="10"/>
        <color rgb="FFFF0000"/>
        <rFont val="Calibri"/>
        <family val="2"/>
        <scheme val="minor"/>
      </rPr>
      <t>Pagamentos aglutinados correspondentes aos itens 46 a 56 do mês de setembro desta planilha, totalizando 25.603,25;</t>
    </r>
  </si>
  <si>
    <r>
      <t xml:space="preserve">Valor incluído no montante de 19.266,40 feito à Débora Severino, a título de ressarcimento dos pagamentos feitos de sua conta pessoal durante o Encontro Nacional; motivo: Acesso à conta Conaci Itaú temporariamente bloqueado (tanto do Presidente, quanto da Secretária-Executiva); </t>
    </r>
    <r>
      <rPr>
        <sz val="10"/>
        <color rgb="FFFF0000"/>
        <rFont val="Calibri"/>
        <family val="2"/>
        <scheme val="minor"/>
      </rPr>
      <t>Pagamentos aglutinados correspondentes aos itens das linhas 46 a 56 do mês de setembro desta planilha, totalizando 25.603,25;</t>
    </r>
  </si>
  <si>
    <r>
      <t xml:space="preserve">Valor incluído no montante de 19.266,40 feito à Débora Severino, a título de ressarcimento dos pagamentos feitos de sua conta pessoal durante o Encontro Nacional; motivo: Acesso à conta Conaci Itaú temporariamente bloqueado (tanto do Presidente, quanto da Secretária-Executiva);  </t>
    </r>
    <r>
      <rPr>
        <sz val="10"/>
        <color rgb="FFFF0000"/>
        <rFont val="Calibri"/>
        <family val="2"/>
        <scheme val="minor"/>
      </rPr>
      <t>Pagamentos aglutinados correspondentes aos itens 46 a 56 do mês de setembro desta planilha, totalizando 25.603,25;</t>
    </r>
  </si>
  <si>
    <r>
      <t xml:space="preserve">Valor incluído no montante de 19.266,40 feito à Débora Severino, a título de ressarcimento dos pagamentos feitos de sua conta pessoal durante o Encontro Nacional; motivo: Acesso à conta Conaci Itaú temporariamente bloqueado (tanto do Presidente, quanto da Secretária-Executiva); </t>
    </r>
    <r>
      <rPr>
        <sz val="10"/>
        <color rgb="FFFF0000"/>
        <rFont val="Calibri"/>
        <family val="2"/>
        <scheme val="minor"/>
      </rPr>
      <t xml:space="preserve"> Pagamentos aglutinados correspondentes aos itens 46 a 56 do mês de setembro desta planilha, totalizando 25.603,25;</t>
    </r>
  </si>
  <si>
    <t>Pagamentos aglutinados correspondentes aos itens 46 a 56 do mês de setembro desta planilha, totalizando 25.603,25;</t>
  </si>
  <si>
    <r>
      <t xml:space="preserve">O valor faz parte do montante de 2.900,00 (2.000,00+900,00) ressarcido a Fontenelle de despesas do Encontro Nacional - período sem acesso à conta do Conaci; (itens 10 e 11 da planilha de outubro); </t>
    </r>
    <r>
      <rPr>
        <sz val="10"/>
        <color rgb="FFFF0000"/>
        <rFont val="Calibri"/>
        <family val="2"/>
        <scheme val="minor"/>
      </rPr>
      <t>ver o documento "Esclarecimentos sobre gestão do Almoço para equipe anfitriã.pdf" (almoço refere-se conjuntamente aos itens 11, 13 e 14 da planilha de outubro)</t>
    </r>
  </si>
  <si>
    <r>
      <t xml:space="preserve">R$ 4.397,38 (256 + 806,38 + 200 + 790 + 540 + 1.000 + 675 + 130) Ressarcimento Marcela pagamentos Encontro Nacional - sem acesso conta (referente aos itens 13 a 20 da planilha de outubro); </t>
    </r>
    <r>
      <rPr>
        <sz val="10"/>
        <color rgb="FFFF0000"/>
        <rFont val="Calibri"/>
        <family val="2"/>
        <scheme val="minor"/>
      </rPr>
      <t xml:space="preserve"> ver o documento "Esclarecimentos sobre gestão do Almoço para equipe anfitriã.pdf"  (almoço refere-se conjuntamente aos itens 11, 13 e 14 da planilha de outubro)</t>
    </r>
  </si>
  <si>
    <r>
      <t xml:space="preserve">R$ 4.397,38 (256 + 806,38 + 200 + 790 + 540 + 1.000 + 675 + 130) Ressarcimento Marcela pagamentos Encontro Nacional - sem acesso conta (referente aos itens 13 a 20 da planilha de outubro);  </t>
    </r>
    <r>
      <rPr>
        <sz val="10"/>
        <color rgb="FFFF0000"/>
        <rFont val="Calibri"/>
        <family val="2"/>
        <scheme val="minor"/>
      </rPr>
      <t>ver o documento "Esclarecimentos sobre gestão do Almoço para equipe anfitriã.pdf"  (almoço refere-se conjuntamente aos itens 11, 13 e 14 da planilha de outubro)</t>
    </r>
  </si>
  <si>
    <t>não foi identificado o comprovante de despesa; registrou-se a mensagem de whatsapp sobre a execução da despesa e a boa fé da execução de despesas da Secretaria-Executiva; valor de pequeno vulto</t>
  </si>
  <si>
    <t>Adiantamento de 50% (Orçamento 0823169) referente à aquisição de 3 placas de homenagem comenda 2023 a ser entregue no XIX Encontro Nacional de Controle Interno, em Campo Grande/Mato Grosso do Sul - INOXMIG COMERCIO LTDA, CNPJ 11.128.620/0001-27 (total da NF R$ 613,95); NF 7065</t>
  </si>
  <si>
    <t>NF 7065</t>
  </si>
  <si>
    <t>Pagamento do restante do Orçamento 0823169 (R$ 305,95) referente à aquisição de 3 placas de homenagem comenda 2023 a ser entregue no XIX Encontro Nacional de Controle Interno, em Campo Grande/Mato Grosso do Sul - INOXMIG COMERCIO LTDA, CNPJ 11.128.620/0001-27; Posteriormente foi solicitada uma placa adicional de homenagem nível 2 IA-CM para CTGM-BH no valor de R$ 226,00 (Orçamento 0823205); Total do PIX R$ 531,95 referente ao restante da NF 7065 e ao pagamento total da NF 7064</t>
  </si>
  <si>
    <t>NF 7064
NF 7065</t>
  </si>
  <si>
    <t>https://drive.google.com/drive/folders/1gULkRgN6MxolZsVI9d1GzQgoRr-aulMh?usp=drive_link</t>
  </si>
  <si>
    <r>
      <t xml:space="preserve">Serviços de BPO (financeiro), em parceria com a Contabilidade Revisora - Contrato - </t>
    </r>
    <r>
      <rPr>
        <sz val="10"/>
        <color rgb="FFFF0000"/>
        <rFont val="Calibri"/>
        <family val="2"/>
        <scheme val="minor"/>
      </rPr>
      <t xml:space="preserve">Anualidade - 13º </t>
    </r>
  </si>
  <si>
    <r>
      <t xml:space="preserve">Honorários Contábeis - Revisora Paulista Contabilidade - Contrato - </t>
    </r>
    <r>
      <rPr>
        <sz val="10"/>
        <color rgb="FFFF0000"/>
        <rFont val="Calibri"/>
        <family val="2"/>
        <scheme val="minor"/>
      </rPr>
      <t xml:space="preserve">Anualidade - 13º </t>
    </r>
  </si>
  <si>
    <t>https://drive.google.com/drive/folders/1QZK2B03Q9isnnAO0wPeHilAheokbwCI7?usp=drive_link</t>
  </si>
  <si>
    <r>
      <t xml:space="preserve">Previdência referente à folha de pagamento Assessora na Secretaria-Executiva (MARCELA OLIVEIRA THOME) - </t>
    </r>
    <r>
      <rPr>
        <sz val="10"/>
        <color rgb="FFFF0000"/>
        <rFont val="Calibri"/>
        <family val="2"/>
        <scheme val="minor"/>
      </rPr>
      <t xml:space="preserve">referente ao acerto de rescisão contratual </t>
    </r>
  </si>
  <si>
    <r>
      <t>FGTS referente à folha de pagamento Assessora na Secretaria-Executiva (MARCELA OLIVEIRA THOME) -</t>
    </r>
    <r>
      <rPr>
        <sz val="10"/>
        <color rgb="FFFF0000"/>
        <rFont val="Calibri"/>
        <family val="2"/>
        <scheme val="minor"/>
      </rPr>
      <t xml:space="preserve"> referente ao acerto de rescisão contratual</t>
    </r>
  </si>
  <si>
    <r>
      <rPr>
        <sz val="10"/>
        <color rgb="FFFF0000"/>
        <rFont val="Calibri"/>
        <family val="2"/>
        <scheme val="minor"/>
      </rPr>
      <t>Acerto referente à rescisão contratual</t>
    </r>
    <r>
      <rPr>
        <sz val="10"/>
        <rFont val="Calibri"/>
        <family val="2"/>
        <scheme val="minor"/>
      </rPr>
      <t xml:space="preserve"> Assessora na Secretaria-Executiva (MARCELA OLIVEIRA THOME)</t>
    </r>
  </si>
  <si>
    <t>https://drive.google.com/drive/folders/1sxv1OFT7Wr8pFGGPS7Z6_fl3o4dnUIBf?usp=drive_link</t>
  </si>
  <si>
    <t>https://drive.google.com/drive/folders/1BSoXZ2UWZg8-muNXJbooFBjFxTfbQxex?usp=drive_link</t>
  </si>
  <si>
    <t>Pagamento de taxa para registro da marca do Conaci junto ao INPI</t>
  </si>
  <si>
    <t>Taxa para registro de atas (42º, 46º e 47º RTC) em cartório em Brasília - CARTORIO MARCELO RIBAS, CNPJ 00.580.738/0001-75</t>
  </si>
  <si>
    <t>https://drive.google.com/drive/folders/1Vrkjq8Nynp9HHIWEdjZSj5O7M4PZut4c?usp=drive_link</t>
  </si>
  <si>
    <t>Detalhamento:</t>
  </si>
  <si>
    <t>Conselho Nacional de Controle Interno - CONACI</t>
  </si>
  <si>
    <t>Previsão Orçamentária de 2023</t>
  </si>
  <si>
    <t>Diferença</t>
  </si>
  <si>
    <t>Projeção de Receitas</t>
  </si>
  <si>
    <t>Contribuições Anuais (64 membros)</t>
  </si>
  <si>
    <t>Quantidade</t>
  </si>
  <si>
    <t>Unitário</t>
  </si>
  <si>
    <t>Total</t>
  </si>
  <si>
    <t>Fundadores/Filiados Adimplentes</t>
  </si>
  <si>
    <t>Fundadores/Filiados Inadimplentes 2022</t>
  </si>
  <si>
    <t>Associados Adimplentes</t>
  </si>
  <si>
    <t>Associados Inadimplentes 2022</t>
  </si>
  <si>
    <t>Inadimplência 2022 Fundadores/Filiados - probabil. desfiliação 2023</t>
  </si>
  <si>
    <t>Inadimplência 2022 Associados - probabilidade desfiliação 2023</t>
  </si>
  <si>
    <t>Inadimplências 2022</t>
  </si>
  <si>
    <t>Aplicações financeiras</t>
  </si>
  <si>
    <t>Total das receitas</t>
  </si>
  <si>
    <t>Projeção de Despesas</t>
  </si>
  <si>
    <t>1.1.2.2 Férias 1/3</t>
  </si>
  <si>
    <t xml:space="preserve">1.1.3 Diretoria de Contratações e Operações </t>
  </si>
  <si>
    <t>1.1.3.1 Tributos relativos à remuneração de pessoal</t>
  </si>
  <si>
    <t>1.1.3.2 Férias 1/3</t>
  </si>
  <si>
    <t>1.1.3.3 Benefícios para colaboradores (ex.: auxílio alimentação)</t>
  </si>
  <si>
    <t>1.1.4 Estagiários</t>
  </si>
  <si>
    <t>1.1.4.1 Seguro de vida estagiários</t>
  </si>
  <si>
    <t>1.1.4.2 Benefícios para estagiários</t>
  </si>
  <si>
    <t>1.1.5 Estagiários nova estrutura</t>
  </si>
  <si>
    <t>1.1.5.1 Seguro de vida estagiários</t>
  </si>
  <si>
    <t>1.1.5.2 Benefícios para estagiários</t>
  </si>
  <si>
    <t>Subtotal 1.1</t>
  </si>
  <si>
    <t xml:space="preserve">1.2.1 Revisora Paulista (Contabilidade Mensal) </t>
  </si>
  <si>
    <t>1.2.2.1 Revisora Paulista (Tributos referentes à anualidade)</t>
  </si>
  <si>
    <t>1.2.4 Revisora Paulista (Contabilidade) - Outros serviços contábeis</t>
  </si>
  <si>
    <t>Subtotal 1.2</t>
  </si>
  <si>
    <t>1.3.3 Ajuste Novo Site</t>
  </si>
  <si>
    <t>1.3.4 Melhorias Plataforma Mulheres no Controle</t>
  </si>
  <si>
    <t>1.3.7 G Suites (domínio @conaci.org.br)</t>
  </si>
  <si>
    <t>1.3.8 Google Drive anual - 1 TB</t>
  </si>
  <si>
    <t>1.3.10 Plataforma de comunicação e trabalho remoto (ex.: teams)</t>
  </si>
  <si>
    <t>1.3.11 Melhorias app e licença IOS e Android</t>
  </si>
  <si>
    <t>Subtotal 1.3</t>
  </si>
  <si>
    <t>Subtotal 1.4</t>
  </si>
  <si>
    <t>1.5.4 Gestão Documental (caixas Conaci documentos originais)</t>
  </si>
  <si>
    <t>1.5.8 Alimentação/bebida reuniões com parceiros</t>
  </si>
  <si>
    <t>Subtotal 1.5</t>
  </si>
  <si>
    <t>Total Custeio</t>
  </si>
  <si>
    <t>1.6.1 Material Comunicação/Secretaria-Executiva (câmera, lente, fone, itens de iluminação e afins)</t>
  </si>
  <si>
    <t>Subtotal 1.6</t>
  </si>
  <si>
    <t xml:space="preserve">Total Ação 1 </t>
  </si>
  <si>
    <t>Total Ação 2</t>
  </si>
  <si>
    <t>Total Ação 3</t>
  </si>
  <si>
    <t>4.1 Palestrantes remunerados</t>
  </si>
  <si>
    <t>Total Ação 4</t>
  </si>
  <si>
    <t>5 - PE - Objetivo Estratégico 1 - "Orgãos Centrais municipais"</t>
  </si>
  <si>
    <t>5.1 Diagnóstico Municípios - Estrutura mínima de controle e diponibilização de materiais</t>
  </si>
  <si>
    <t>5.2 Cadastro informatizado OC municipais (mailing)</t>
  </si>
  <si>
    <t>5.3 Estagiário para VP 2 (Nova Estrutura)</t>
  </si>
  <si>
    <t>Total Ação 5</t>
  </si>
  <si>
    <t>Total Ação 6</t>
  </si>
  <si>
    <t>7 - PE - Objetivo Estratégico 3 - Sistemas e ferramentas</t>
  </si>
  <si>
    <t>7.1 Diárias</t>
  </si>
  <si>
    <t>7.2 Passagens</t>
  </si>
  <si>
    <t>Total Ação 7</t>
  </si>
  <si>
    <t>Total Ação 8</t>
  </si>
  <si>
    <t xml:space="preserve">9.2 ferramenta de apoio de monitoramento de ações </t>
  </si>
  <si>
    <t>9.5 Gestão eletrônica de documentos e segurança mínima da informação</t>
  </si>
  <si>
    <t>Total Ação 9</t>
  </si>
  <si>
    <t>10.2 Diárias</t>
  </si>
  <si>
    <t>10.3 Passagens</t>
  </si>
  <si>
    <t>10.4 Marketing Digital - Campanha Anual</t>
  </si>
  <si>
    <t>Total Ação 10</t>
  </si>
  <si>
    <t xml:space="preserve">11 - PE 2019-2021- AÇÃO 13 - Amicus Curiae - Jorge Hage Consultoria - Amicus Curiae STF - ADI 5705)                </t>
  </si>
  <si>
    <t xml:space="preserve">11.1 Serviços		</t>
  </si>
  <si>
    <t>Total Ação 11</t>
  </si>
  <si>
    <t>12.1 Diagnostico Equidade (Mão de obra especializada)</t>
  </si>
  <si>
    <t>12.2 Manual Equidade (MDO especializada)</t>
  </si>
  <si>
    <t>Total Ação 13</t>
  </si>
  <si>
    <t>Total das despesas</t>
  </si>
  <si>
    <t>Diferença previsão orçamentária</t>
  </si>
  <si>
    <t xml:space="preserve">Disponibilidades </t>
  </si>
  <si>
    <t>Banco</t>
  </si>
  <si>
    <t>Almoço participantes RTC</t>
  </si>
  <si>
    <t>Programação Noturna 21/09</t>
  </si>
  <si>
    <t>Programação Noturna</t>
  </si>
  <si>
    <t>Marca e logo Conaci</t>
  </si>
  <si>
    <t>Prismas Conaci com Logo 2023</t>
  </si>
  <si>
    <t>Transmissão curso</t>
  </si>
  <si>
    <t>Realizado</t>
  </si>
  <si>
    <t>Thaís fez o pix de ressarcimento em 18/09 (o valor pode ser verificado no extrato bancário);</t>
  </si>
  <si>
    <t>1.3.12 Coordenação pedagógica capacitação - IDCT</t>
  </si>
  <si>
    <t>8.1 - excluído</t>
  </si>
  <si>
    <t>9.1 item excluído</t>
  </si>
  <si>
    <t>Total Ação 12</t>
  </si>
  <si>
    <t>12.3 Ações decorrentes do diagnóstico e manual de equidade</t>
  </si>
  <si>
    <t xml:space="preserve">Locação de sala para realização  da 46 ° RTC (São Luís-Maranhão) e Câmaras Técnicas - HOTEL LUZEIROS SÃO LUIS - 2º parcela; </t>
  </si>
  <si>
    <t xml:space="preserve">aglutinação de pagamento no montante de R$ 11.194,90, sendo 11.170,00 Luzeiros; e 24,90 bandeirinha; o valor de 11.170,00 foi desmembrado da seguinte forma: 10.000,00 Patrocínio e 1.170,00 de recursos de repasse ao anfitrião (separação apenas didática para fins de contabilização no orçamento) </t>
  </si>
  <si>
    <t>aglutinação de pagamento no montante de R$ 11.194,90, sendo 11.170,00 Luzeiros; e 24,90 bandeirinha; o valor de 11.170,00 foi desmembrado da seguinte forma: 10.000,00 Patrocínio e 1.170,00 de recursos de repasse ao anfitrião (separação apenas didática para fins de contabilização no orçamento)</t>
  </si>
  <si>
    <t>valor a ser apurado pela Contabilidade</t>
  </si>
  <si>
    <t xml:space="preserve">Receita indevida </t>
  </si>
  <si>
    <t>Observação/detalhamento sobre o item de despesa</t>
  </si>
  <si>
    <t>Depósito realizado equivocadamente por Débora Severino, de sua conta pessoal, para a Conta do Conaci, no montante de R$ 3.000,00; valor de entrada no extrato do Conaci no dia 24/04;</t>
  </si>
  <si>
    <t xml:space="preserve">Ressarcimento THAIS VENTURATTO LIMA FALCAO do valor depositado a maior </t>
  </si>
  <si>
    <t>Diárias Palestrante Carla Marinho na 48° RTC em João Pessoa/Paraíba - Painel: O que o gestor cada vez mais espera do Controle Interno</t>
  </si>
  <si>
    <t>Pagamento referente à elaboração de parecer jurídico  - PIRONTI ADVOGADOS E CONSULTORES ASSOCIADOS; análise de mérito e efeitos práticos dos reflexos do tema 1010 do Supremo Tribunal Federal para os cargos de responsável pelos Controle Internos, em especial em razão da decisão judicial proferida nos autos
do Recurso Extraordinário 1.443.836/MT, bem como outras que venham a afetar esse entendimento</t>
  </si>
  <si>
    <r>
      <t xml:space="preserve">Pagamento referente ao músico/artista (tocador berrante) na abertura do XIX ENCONTRO NACIONAL DE CONTROLE INTERNO – CAMPO GRANDE/MS; Jony  Medeiros - </t>
    </r>
    <r>
      <rPr>
        <sz val="10"/>
        <color rgb="FFFF0000"/>
        <rFont val="Calibri"/>
        <family val="2"/>
        <scheme val="minor"/>
      </rPr>
      <t>pagamento realizado pela conta pessoal do Santander de Marcela Thomé - período de suspensão de acesso à conta corrente do Conaci Itaú</t>
    </r>
  </si>
  <si>
    <t>Evento</t>
  </si>
  <si>
    <t>Encontro Nacional</t>
  </si>
  <si>
    <t>Despesa anual</t>
  </si>
  <si>
    <t>48º RTC</t>
  </si>
  <si>
    <t>NF 62</t>
  </si>
  <si>
    <t xml:space="preserve">identificar pq tem 2 boletos regus de maio; provavelmente algum equivoco decorrente do período de férias Débora; </t>
  </si>
  <si>
    <t>Itens Pendentes de pagamento</t>
  </si>
  <si>
    <t>valores a apurar - pendente de pagamento em 2024 - pago mediante cartão de crédito da Secretária-Executiva - Gasto possível apenas por crédito e Conaci não tem cartão</t>
  </si>
  <si>
    <t>Remanescentes de 2023 a serem pagos em 2024</t>
  </si>
  <si>
    <t>valor a ser apurado pela Contabilidade - Serviço BPO</t>
  </si>
  <si>
    <t>Valor aproximado</t>
  </si>
  <si>
    <t>Diárias Rodrigo Pironti Encontro Nacional - comprovante de pagamento pendente de identificação; despesa devida</t>
  </si>
  <si>
    <t xml:space="preserve">Toten Stand Metaverso - tem a NF - comprovante de pagamento pendente de identificação; </t>
  </si>
  <si>
    <t>Despesa mensal/acumulado 2023</t>
  </si>
  <si>
    <t>Gsuites ano de 2023 - aguardando apresentação dos comprovantes pela Secretária-Executiva para ressarcimento; 2022 fazendo conciliação para ver se ficou algo pendente (ver planilha de PC 2022 no site Conaci); depesa possível de realização com cartão de crédito e Conaci não possui cartão</t>
  </si>
  <si>
    <t>Google storage anual de 2023; despesa realizada provavelmente em março; aguardando comprovante pela Secretária-Executiva para ressarcimento; depesa possível de realização com cartão de crédito e Conaci não possui cartão</t>
  </si>
  <si>
    <t>2º parcela placas 10 anos da Lei Anticorrupção - CT LAC - ressarcir Secretária-Executiva - comprovantes já inseridos na pasta de prestação de contas</t>
  </si>
  <si>
    <t>Ressarcimento para anfitriões - Doces e geleias para brindes - comprovantes e NF nº 13 já inseridos na pasta de prestação de contas</t>
  </si>
  <si>
    <t>Material para brindes membros/palestrantes NF 1827; aguardando anfitrião apresentar comprovante de pagamento;</t>
  </si>
  <si>
    <t>Recolhimento do tributo da NF de dezembro do Escritório Pironti Advogados; valores identificados na NF e guias a serem emitidas pela Contabilidade;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</si>
</sst>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R$&quot;\ * #,##0.00_-;\-&quot;R$&quot;\ * #,##0.00_-;_-&quot;R$&quot;\ * &quot;-&quot;??_-;_-@_-"/>
    <numFmt numFmtId="43" formatCode="_-* #,##0.00_-;\-* #,##0.00_-;_-* &quot;-&quot;??_-;_-@_-"/>
    <numFmt numFmtId="164" formatCode="d/m/yy;@"/>
    <numFmt numFmtId="165" formatCode="#,##0_ ;\-#,##0\ "/>
    <numFmt numFmtId="166" formatCode="_-* #,##0.00_-;\-* #,##0.00_-;_-* &quot;-&quot;??_-;_-@"/>
  </numFmts>
  <fonts count="27" x14ac:knownFonts="1">
    <font>
      <sz val="11"/>
      <color theme="1"/>
      <name val="Calibri"/>
      <family val="2"/>
      <scheme val="minor"/>
    </font>
    <font>
      <sz val="11"/>
      <color theme="1"/>
      <name val="Calibri"/>
      <family val="2"/>
      <scheme val="minor"/>
    </font>
    <font>
      <sz val="9"/>
      <color indexed="81"/>
      <name val="Segoe UI"/>
      <family val="2"/>
    </font>
    <font>
      <b/>
      <sz val="9"/>
      <color indexed="81"/>
      <name val="Segoe UI"/>
      <family val="2"/>
    </font>
    <font>
      <u/>
      <sz val="11"/>
      <color theme="10"/>
      <name val="Calibri"/>
      <family val="2"/>
      <scheme val="minor"/>
    </font>
    <font>
      <b/>
      <sz val="10"/>
      <color theme="0"/>
      <name val="Calibri"/>
      <family val="2"/>
      <scheme val="minor"/>
    </font>
    <font>
      <sz val="10"/>
      <color theme="1"/>
      <name val="Calibri"/>
      <family val="2"/>
      <scheme val="minor"/>
    </font>
    <font>
      <sz val="8"/>
      <name val="Calibri"/>
      <family val="2"/>
      <scheme val="minor"/>
    </font>
    <font>
      <sz val="10"/>
      <name val="Calibri"/>
      <family val="2"/>
      <scheme val="minor"/>
    </font>
    <font>
      <sz val="10"/>
      <color theme="0"/>
      <name val="Calibri"/>
      <family val="2"/>
      <scheme val="minor"/>
    </font>
    <font>
      <u/>
      <sz val="10"/>
      <color theme="10"/>
      <name val="Calibri"/>
      <family val="2"/>
      <scheme val="minor"/>
    </font>
    <font>
      <b/>
      <sz val="10"/>
      <name val="Calibri"/>
      <family val="2"/>
      <scheme val="minor"/>
    </font>
    <font>
      <b/>
      <sz val="10"/>
      <color theme="1"/>
      <name val="Calibri"/>
      <family val="2"/>
      <scheme val="minor"/>
    </font>
    <font>
      <sz val="10"/>
      <color rgb="FFFF0000"/>
      <name val="Calibri"/>
      <family val="2"/>
      <scheme val="minor"/>
    </font>
    <font>
      <sz val="10"/>
      <color rgb="FF222222"/>
      <name val="Times New Roman"/>
      <family val="1"/>
    </font>
    <font>
      <sz val="17"/>
      <color rgb="FF1F1F1F"/>
      <name val="Arial"/>
      <family val="2"/>
    </font>
    <font>
      <b/>
      <sz val="11"/>
      <color theme="1"/>
      <name val="Calibri"/>
      <family val="2"/>
      <scheme val="minor"/>
    </font>
    <font>
      <sz val="10"/>
      <color rgb="FFFF0000"/>
      <name val="Times New Roman"/>
      <family val="1"/>
    </font>
    <font>
      <b/>
      <sz val="14"/>
      <color theme="1"/>
      <name val="Calibri"/>
      <family val="2"/>
    </font>
    <font>
      <sz val="11"/>
      <name val="Calibri"/>
      <family val="2"/>
    </font>
    <font>
      <sz val="14"/>
      <color theme="1"/>
      <name val="Calibri"/>
      <family val="2"/>
    </font>
    <font>
      <b/>
      <sz val="14"/>
      <color rgb="FFFF0000"/>
      <name val="Calibri"/>
      <family val="2"/>
    </font>
    <font>
      <sz val="14"/>
      <color rgb="FFFF0000"/>
      <name val="Calibri"/>
      <family val="2"/>
    </font>
    <font>
      <sz val="14"/>
      <name val="Calibri"/>
      <family val="2"/>
    </font>
    <font>
      <sz val="11"/>
      <color rgb="FFFF0000"/>
      <name val="Calibri"/>
      <family val="2"/>
    </font>
    <font>
      <sz val="11"/>
      <color theme="1"/>
      <name val="Calibri"/>
      <family val="2"/>
    </font>
    <font>
      <b/>
      <sz val="14"/>
      <name val="Calibri"/>
      <family val="2"/>
    </font>
  </fonts>
  <fills count="26">
    <fill>
      <patternFill patternType="none"/>
    </fill>
    <fill>
      <patternFill patternType="gray125"/>
    </fill>
    <fill>
      <patternFill patternType="solid">
        <fgColor rgb="FFFFFF00"/>
        <bgColor indexed="64"/>
      </patternFill>
    </fill>
    <fill>
      <patternFill patternType="solid">
        <fgColor theme="4"/>
        <bgColor indexed="64"/>
      </patternFill>
    </fill>
    <fill>
      <patternFill patternType="solid">
        <fgColor theme="9"/>
        <bgColor indexed="64"/>
      </patternFill>
    </fill>
    <fill>
      <patternFill patternType="solid">
        <fgColor theme="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8DB3E2"/>
        <bgColor rgb="FF8DB3E2"/>
      </patternFill>
    </fill>
    <fill>
      <patternFill patternType="solid">
        <fgColor rgb="FFC6D9F0"/>
        <bgColor rgb="FFC6D9F0"/>
      </patternFill>
    </fill>
    <fill>
      <patternFill patternType="solid">
        <fgColor rgb="FFD8D8D8"/>
        <bgColor rgb="FFD8D8D8"/>
      </patternFill>
    </fill>
    <fill>
      <patternFill patternType="solid">
        <fgColor rgb="FF92D050"/>
        <bgColor rgb="FFC6D9F0"/>
      </patternFill>
    </fill>
    <fill>
      <patternFill patternType="solid">
        <fgColor rgb="FF92D050"/>
        <bgColor rgb="FFFF0000"/>
      </patternFill>
    </fill>
    <fill>
      <patternFill patternType="solid">
        <fgColor rgb="FF92D050"/>
        <bgColor rgb="FFD8D8D8"/>
      </patternFill>
    </fill>
    <fill>
      <patternFill patternType="solid">
        <fgColor rgb="FFBFBFBF"/>
        <bgColor rgb="FFBFBFBF"/>
      </patternFill>
    </fill>
    <fill>
      <patternFill patternType="solid">
        <fgColor rgb="FFD99594"/>
        <bgColor rgb="FFD99594"/>
      </patternFill>
    </fill>
    <fill>
      <patternFill patternType="solid">
        <fgColor rgb="FF92D050"/>
        <bgColor indexed="64"/>
      </patternFill>
    </fill>
    <fill>
      <patternFill patternType="solid">
        <fgColor rgb="FF92D050"/>
        <bgColor rgb="FFD99594"/>
      </patternFill>
    </fill>
    <fill>
      <patternFill patternType="solid">
        <fgColor theme="4"/>
        <bgColor rgb="FF548DD4"/>
      </patternFill>
    </fill>
    <fill>
      <patternFill patternType="solid">
        <fgColor theme="4"/>
        <bgColor rgb="FF8DB3E2"/>
      </patternFill>
    </fill>
    <fill>
      <patternFill patternType="solid">
        <fgColor theme="4"/>
        <bgColor rgb="FFBFBFBF"/>
      </patternFill>
    </fill>
    <fill>
      <patternFill patternType="solid">
        <fgColor theme="4" tint="0.59999389629810485"/>
        <bgColor rgb="FFC6D9F0"/>
      </patternFill>
    </fill>
    <fill>
      <patternFill patternType="solid">
        <fgColor theme="4" tint="0.59999389629810485"/>
        <bgColor rgb="FFD8D8D8"/>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cellStyleXfs>
  <cellXfs count="377">
    <xf numFmtId="0" fontId="0" fillId="0" borderId="0" xfId="0"/>
    <xf numFmtId="0" fontId="6" fillId="0" borderId="1" xfId="0" applyFont="1" applyBorder="1" applyAlignment="1">
      <alignment horizontal="center"/>
    </xf>
    <xf numFmtId="0" fontId="6" fillId="6" borderId="0" xfId="0" applyFont="1" applyFill="1" applyAlignment="1">
      <alignment horizontal="center"/>
    </xf>
    <xf numFmtId="0" fontId="6" fillId="6" borderId="1" xfId="0" applyFont="1" applyFill="1" applyBorder="1" applyAlignment="1">
      <alignment horizontal="center"/>
    </xf>
    <xf numFmtId="0" fontId="6" fillId="0" borderId="0" xfId="0" applyFont="1" applyAlignment="1">
      <alignment horizontal="center"/>
    </xf>
    <xf numFmtId="0" fontId="6" fillId="2" borderId="1" xfId="0" applyFont="1" applyFill="1" applyBorder="1" applyAlignment="1">
      <alignment horizontal="center"/>
    </xf>
    <xf numFmtId="0" fontId="6" fillId="7" borderId="1" xfId="0" applyFont="1" applyFill="1" applyBorder="1" applyAlignment="1">
      <alignment horizontal="center"/>
    </xf>
    <xf numFmtId="0" fontId="5" fillId="3" borderId="1" xfId="0" applyFont="1" applyFill="1" applyBorder="1" applyAlignment="1">
      <alignment horizontal="center" wrapText="1"/>
    </xf>
    <xf numFmtId="0" fontId="8" fillId="0" borderId="1" xfId="0" applyFont="1" applyFill="1" applyBorder="1" applyAlignment="1">
      <alignment horizontal="center"/>
    </xf>
    <xf numFmtId="0" fontId="6" fillId="7" borderId="0" xfId="0" applyFont="1" applyFill="1" applyAlignment="1">
      <alignment horizontal="center"/>
    </xf>
    <xf numFmtId="0" fontId="6" fillId="0" borderId="1" xfId="0" applyFont="1" applyFill="1" applyBorder="1" applyAlignment="1">
      <alignment horizontal="center"/>
    </xf>
    <xf numFmtId="0" fontId="5" fillId="4" borderId="1" xfId="0" applyFont="1" applyFill="1" applyBorder="1" applyAlignment="1">
      <alignment horizontal="center" wrapText="1"/>
    </xf>
    <xf numFmtId="0" fontId="5" fillId="4" borderId="1" xfId="0" applyFont="1" applyFill="1" applyBorder="1" applyAlignment="1">
      <alignment wrapText="1"/>
    </xf>
    <xf numFmtId="0" fontId="5" fillId="4" borderId="1" xfId="0" applyFont="1" applyFill="1" applyBorder="1" applyAlignment="1">
      <alignment horizontal="center" textRotation="90" wrapText="1"/>
    </xf>
    <xf numFmtId="4" fontId="5" fillId="3" borderId="1" xfId="0" applyNumberFormat="1" applyFont="1" applyFill="1" applyBorder="1" applyAlignment="1">
      <alignment horizontal="center"/>
    </xf>
    <xf numFmtId="164" fontId="5" fillId="3" borderId="1" xfId="0" applyNumberFormat="1" applyFont="1" applyFill="1" applyBorder="1" applyAlignment="1">
      <alignment horizontal="center" wrapText="1"/>
    </xf>
    <xf numFmtId="0" fontId="5" fillId="3" borderId="0" xfId="0" applyFont="1" applyFill="1" applyAlignment="1">
      <alignment horizontal="center"/>
    </xf>
    <xf numFmtId="0" fontId="9" fillId="0" borderId="0" xfId="0" applyFont="1"/>
    <xf numFmtId="0" fontId="10" fillId="0" borderId="1" xfId="3" applyFont="1" applyBorder="1" applyAlignment="1">
      <alignment horizontal="center"/>
    </xf>
    <xf numFmtId="0" fontId="8" fillId="0" borderId="1" xfId="0" applyFont="1" applyBorder="1" applyAlignment="1">
      <alignment horizontal="center"/>
    </xf>
    <xf numFmtId="0" fontId="8" fillId="0" borderId="1" xfId="0" applyFont="1" applyBorder="1" applyAlignment="1">
      <alignment horizontal="left"/>
    </xf>
    <xf numFmtId="0" fontId="8" fillId="0" borderId="1" xfId="0" applyFont="1" applyBorder="1" applyAlignment="1"/>
    <xf numFmtId="0" fontId="11" fillId="0" borderId="1" xfId="0" applyFont="1" applyBorder="1" applyAlignment="1">
      <alignment horizontal="center" wrapText="1"/>
    </xf>
    <xf numFmtId="4" fontId="11" fillId="0" borderId="1" xfId="0" applyNumberFormat="1" applyFont="1" applyBorder="1" applyAlignment="1">
      <alignment horizontal="right"/>
    </xf>
    <xf numFmtId="44" fontId="8" fillId="0" borderId="1" xfId="1" applyFont="1" applyFill="1" applyBorder="1" applyAlignment="1">
      <alignment horizontal="left"/>
    </xf>
    <xf numFmtId="0" fontId="8" fillId="0" borderId="1" xfId="1" applyNumberFormat="1" applyFont="1" applyFill="1" applyBorder="1" applyAlignment="1">
      <alignment horizontal="center"/>
    </xf>
    <xf numFmtId="164" fontId="8" fillId="0" borderId="1" xfId="1" applyNumberFormat="1" applyFont="1" applyFill="1" applyBorder="1" applyAlignment="1">
      <alignment horizontal="center"/>
    </xf>
    <xf numFmtId="44" fontId="8" fillId="0" borderId="1" xfId="1" applyFont="1" applyFill="1" applyBorder="1" applyAlignment="1">
      <alignment horizontal="center"/>
    </xf>
    <xf numFmtId="0" fontId="6" fillId="0" borderId="0" xfId="0" applyFont="1"/>
    <xf numFmtId="0" fontId="11" fillId="3" borderId="1" xfId="0" applyFont="1" applyFill="1" applyBorder="1" applyAlignment="1">
      <alignment horizontal="center" wrapText="1"/>
    </xf>
    <xf numFmtId="0" fontId="8" fillId="0" borderId="1" xfId="0" applyFont="1" applyBorder="1" applyAlignment="1">
      <alignment horizontal="left" wrapText="1"/>
    </xf>
    <xf numFmtId="0" fontId="8" fillId="0" borderId="1" xfId="0" applyFont="1" applyBorder="1" applyAlignment="1">
      <alignment horizontal="center" wrapText="1"/>
    </xf>
    <xf numFmtId="4" fontId="12" fillId="0" borderId="1" xfId="0" applyNumberFormat="1" applyFont="1" applyBorder="1" applyAlignment="1"/>
    <xf numFmtId="44" fontId="8" fillId="0" borderId="1" xfId="1" applyFont="1" applyFill="1" applyBorder="1" applyAlignment="1">
      <alignment horizontal="center" wrapText="1"/>
    </xf>
    <xf numFmtId="0" fontId="8" fillId="0" borderId="1" xfId="1" applyNumberFormat="1" applyFont="1" applyFill="1" applyBorder="1" applyAlignment="1">
      <alignment horizontal="center" wrapText="1"/>
    </xf>
    <xf numFmtId="44" fontId="13" fillId="0" borderId="1" xfId="1" applyFont="1" applyFill="1" applyBorder="1" applyAlignment="1">
      <alignment horizontal="center"/>
    </xf>
    <xf numFmtId="0" fontId="8" fillId="6" borderId="1" xfId="0" applyFont="1" applyFill="1" applyBorder="1" applyAlignment="1">
      <alignment horizontal="center" wrapText="1"/>
    </xf>
    <xf numFmtId="0" fontId="8" fillId="6" borderId="1" xfId="0" applyFont="1" applyFill="1" applyBorder="1" applyAlignment="1">
      <alignment horizontal="left"/>
    </xf>
    <xf numFmtId="0" fontId="8" fillId="6" borderId="1" xfId="0" applyFont="1" applyFill="1" applyBorder="1" applyAlignment="1"/>
    <xf numFmtId="0" fontId="8" fillId="6" borderId="1" xfId="0" applyFont="1" applyFill="1" applyBorder="1" applyAlignment="1">
      <alignment horizontal="center"/>
    </xf>
    <xf numFmtId="0" fontId="8" fillId="6" borderId="1" xfId="0" applyFont="1" applyFill="1" applyBorder="1" applyAlignment="1">
      <alignment horizontal="left" wrapText="1"/>
    </xf>
    <xf numFmtId="4" fontId="12" fillId="6" borderId="1" xfId="0" applyNumberFormat="1" applyFont="1" applyFill="1" applyBorder="1" applyAlignment="1"/>
    <xf numFmtId="44" fontId="8" fillId="6" borderId="1" xfId="1" applyFont="1" applyFill="1" applyBorder="1" applyAlignment="1">
      <alignment horizontal="left"/>
    </xf>
    <xf numFmtId="0" fontId="8" fillId="6" borderId="1" xfId="1" applyNumberFormat="1" applyFont="1" applyFill="1" applyBorder="1" applyAlignment="1">
      <alignment horizontal="center"/>
    </xf>
    <xf numFmtId="164" fontId="8" fillId="6" borderId="1" xfId="1" applyNumberFormat="1" applyFont="1" applyFill="1" applyBorder="1" applyAlignment="1">
      <alignment horizontal="center"/>
    </xf>
    <xf numFmtId="44" fontId="8" fillId="6" borderId="1" xfId="1" applyFont="1" applyFill="1" applyBorder="1" applyAlignment="1">
      <alignment horizontal="center"/>
    </xf>
    <xf numFmtId="0" fontId="6" fillId="6" borderId="0" xfId="0" applyFont="1" applyFill="1"/>
    <xf numFmtId="0" fontId="11" fillId="3" borderId="1" xfId="0" applyFont="1" applyFill="1" applyBorder="1" applyAlignment="1">
      <alignment horizontal="center"/>
    </xf>
    <xf numFmtId="0" fontId="8" fillId="7" borderId="1" xfId="0" applyFont="1" applyFill="1" applyBorder="1" applyAlignment="1">
      <alignment horizontal="center"/>
    </xf>
    <xf numFmtId="0" fontId="8" fillId="7" borderId="1" xfId="0" applyFont="1" applyFill="1" applyBorder="1" applyAlignment="1">
      <alignment horizontal="center" wrapText="1"/>
    </xf>
    <xf numFmtId="0" fontId="8" fillId="7" borderId="1" xfId="0" applyFont="1" applyFill="1" applyBorder="1" applyAlignment="1">
      <alignment horizontal="left"/>
    </xf>
    <xf numFmtId="0" fontId="8" fillId="7" borderId="1" xfId="0" applyFont="1" applyFill="1" applyBorder="1" applyAlignment="1"/>
    <xf numFmtId="0" fontId="8" fillId="7" borderId="1" xfId="0" applyFont="1" applyFill="1" applyBorder="1" applyAlignment="1">
      <alignment horizontal="left" wrapText="1"/>
    </xf>
    <xf numFmtId="4" fontId="12" fillId="7" borderId="1" xfId="0" applyNumberFormat="1" applyFont="1" applyFill="1" applyBorder="1" applyAlignment="1"/>
    <xf numFmtId="44" fontId="8" fillId="7" borderId="1" xfId="1" applyFont="1" applyFill="1" applyBorder="1" applyAlignment="1">
      <alignment horizontal="left"/>
    </xf>
    <xf numFmtId="0" fontId="8" fillId="7" borderId="1" xfId="1" applyNumberFormat="1" applyFont="1" applyFill="1" applyBorder="1" applyAlignment="1">
      <alignment horizontal="center"/>
    </xf>
    <xf numFmtId="164" fontId="8" fillId="7" borderId="1" xfId="1" applyNumberFormat="1" applyFont="1" applyFill="1" applyBorder="1" applyAlignment="1">
      <alignment horizontal="center"/>
    </xf>
    <xf numFmtId="44" fontId="8" fillId="7" borderId="1" xfId="1" applyFont="1" applyFill="1" applyBorder="1" applyAlignment="1">
      <alignment horizontal="center"/>
    </xf>
    <xf numFmtId="0" fontId="6" fillId="7" borderId="0" xfId="0" applyFont="1" applyFill="1"/>
    <xf numFmtId="44" fontId="8" fillId="0" borderId="1" xfId="1" applyFont="1" applyBorder="1" applyAlignment="1">
      <alignment horizontal="left"/>
    </xf>
    <xf numFmtId="44" fontId="8" fillId="6" borderId="1" xfId="1" applyFont="1" applyFill="1" applyBorder="1" applyAlignment="1">
      <alignment horizontal="center" wrapText="1"/>
    </xf>
    <xf numFmtId="0" fontId="8" fillId="0" borderId="1" xfId="1" applyNumberFormat="1" applyFont="1" applyBorder="1" applyAlignment="1">
      <alignment horizontal="center"/>
    </xf>
    <xf numFmtId="44" fontId="8" fillId="0" borderId="1" xfId="1" applyFont="1" applyBorder="1" applyAlignment="1">
      <alignment horizontal="center"/>
    </xf>
    <xf numFmtId="44" fontId="8" fillId="0" borderId="1" xfId="1" applyFont="1" applyBorder="1" applyAlignment="1">
      <alignment horizontal="center" wrapText="1"/>
    </xf>
    <xf numFmtId="0" fontId="8" fillId="0" borderId="1" xfId="1" applyNumberFormat="1" applyFont="1" applyBorder="1" applyAlignment="1">
      <alignment horizontal="center" wrapText="1"/>
    </xf>
    <xf numFmtId="4" fontId="8" fillId="0" borderId="1" xfId="0" applyNumberFormat="1" applyFont="1" applyBorder="1" applyAlignment="1">
      <alignment horizontal="center" wrapText="1"/>
    </xf>
    <xf numFmtId="4" fontId="12" fillId="0" borderId="1" xfId="0" applyNumberFormat="1" applyFont="1" applyBorder="1" applyAlignment="1">
      <alignment horizontal="right"/>
    </xf>
    <xf numFmtId="44" fontId="13" fillId="0" borderId="0" xfId="1" applyFont="1" applyBorder="1" applyAlignment="1">
      <alignment vertical="center"/>
    </xf>
    <xf numFmtId="44" fontId="6" fillId="0" borderId="0" xfId="0" applyNumberFormat="1" applyFont="1"/>
    <xf numFmtId="0" fontId="12" fillId="3" borderId="1" xfId="0" applyFont="1" applyFill="1" applyBorder="1" applyAlignment="1">
      <alignment horizontal="center" wrapText="1"/>
    </xf>
    <xf numFmtId="0" fontId="8" fillId="0" borderId="1" xfId="0" applyFont="1" applyFill="1" applyBorder="1" applyAlignment="1">
      <alignment horizontal="center" wrapText="1"/>
    </xf>
    <xf numFmtId="0" fontId="8" fillId="0" borderId="1" xfId="0" applyFont="1" applyFill="1" applyBorder="1" applyAlignment="1">
      <alignment horizontal="left"/>
    </xf>
    <xf numFmtId="0" fontId="8" fillId="0" borderId="1" xfId="0" applyFont="1" applyFill="1" applyBorder="1" applyAlignment="1"/>
    <xf numFmtId="0" fontId="8" fillId="0" borderId="1" xfId="0" applyFont="1" applyFill="1" applyBorder="1" applyAlignment="1">
      <alignment horizontal="left" wrapText="1"/>
    </xf>
    <xf numFmtId="4" fontId="12" fillId="0" borderId="1" xfId="0" applyNumberFormat="1" applyFont="1" applyFill="1" applyBorder="1" applyAlignment="1"/>
    <xf numFmtId="0" fontId="6" fillId="0" borderId="0" xfId="0" applyFont="1" applyFill="1"/>
    <xf numFmtId="4" fontId="11" fillId="0" borderId="1" xfId="0" applyNumberFormat="1" applyFont="1" applyFill="1" applyBorder="1" applyAlignment="1"/>
    <xf numFmtId="0" fontId="8" fillId="0" borderId="0" xfId="0" applyFont="1" applyFill="1"/>
    <xf numFmtId="0" fontId="6" fillId="0" borderId="1" xfId="0" applyFont="1" applyBorder="1" applyAlignment="1">
      <alignment horizontal="center" wrapText="1"/>
    </xf>
    <xf numFmtId="0" fontId="6" fillId="2" borderId="1" xfId="0" applyFont="1" applyFill="1" applyBorder="1" applyAlignment="1">
      <alignment horizontal="center" wrapText="1"/>
    </xf>
    <xf numFmtId="0" fontId="6" fillId="0" borderId="1" xfId="0" applyFont="1" applyBorder="1" applyAlignment="1">
      <alignment horizontal="left" wrapText="1"/>
    </xf>
    <xf numFmtId="0" fontId="13" fillId="0" borderId="0" xfId="0" applyFont="1" applyFill="1"/>
    <xf numFmtId="4" fontId="11" fillId="0" borderId="1" xfId="0" applyNumberFormat="1" applyFont="1" applyBorder="1" applyAlignment="1"/>
    <xf numFmtId="0" fontId="8" fillId="0" borderId="0" xfId="0" applyFont="1"/>
    <xf numFmtId="0" fontId="8" fillId="8" borderId="1" xfId="0" applyFont="1" applyFill="1" applyBorder="1" applyAlignment="1">
      <alignment horizontal="left" wrapText="1"/>
    </xf>
    <xf numFmtId="0" fontId="12" fillId="5" borderId="1" xfId="0" applyFont="1" applyFill="1" applyBorder="1" applyAlignment="1">
      <alignment horizontal="center" wrapText="1"/>
    </xf>
    <xf numFmtId="0" fontId="13" fillId="0" borderId="1" xfId="0" applyFont="1" applyBorder="1" applyAlignment="1">
      <alignment wrapText="1"/>
    </xf>
    <xf numFmtId="164" fontId="8" fillId="6" borderId="1" xfId="0" applyNumberFormat="1" applyFont="1" applyFill="1" applyBorder="1" applyAlignment="1">
      <alignment horizontal="center"/>
    </xf>
    <xf numFmtId="164" fontId="8" fillId="0" borderId="1" xfId="0" applyNumberFormat="1" applyFont="1" applyBorder="1" applyAlignment="1">
      <alignment horizontal="center"/>
    </xf>
    <xf numFmtId="164" fontId="8" fillId="7" borderId="1" xfId="0" applyNumberFormat="1" applyFont="1" applyFill="1" applyBorder="1" applyAlignment="1">
      <alignment horizontal="center"/>
    </xf>
    <xf numFmtId="0" fontId="6" fillId="0" borderId="0" xfId="0" applyFont="1" applyAlignment="1"/>
    <xf numFmtId="0" fontId="8" fillId="0" borderId="0" xfId="0" applyFont="1" applyAlignment="1">
      <alignment horizontal="center"/>
    </xf>
    <xf numFmtId="0" fontId="8" fillId="0" borderId="0" xfId="0" applyFont="1" applyAlignment="1">
      <alignment horizontal="left"/>
    </xf>
    <xf numFmtId="0" fontId="8" fillId="0" borderId="0" xfId="0" applyFont="1" applyAlignment="1"/>
    <xf numFmtId="0" fontId="12" fillId="0" borderId="0" xfId="0" applyFont="1" applyAlignment="1">
      <alignment horizontal="left" wrapText="1"/>
    </xf>
    <xf numFmtId="0" fontId="6" fillId="0" borderId="0" xfId="0" applyFont="1" applyAlignment="1">
      <alignment horizontal="left"/>
    </xf>
    <xf numFmtId="4" fontId="12" fillId="0" borderId="0" xfId="0" applyNumberFormat="1" applyFont="1" applyAlignment="1"/>
    <xf numFmtId="164" fontId="8" fillId="0" borderId="0" xfId="0" applyNumberFormat="1" applyFont="1" applyAlignment="1">
      <alignment horizontal="center"/>
    </xf>
    <xf numFmtId="0" fontId="10" fillId="0" borderId="1" xfId="3" applyFont="1" applyFill="1" applyBorder="1" applyAlignment="1">
      <alignment horizontal="center"/>
    </xf>
    <xf numFmtId="0" fontId="10" fillId="6" borderId="1" xfId="3" applyFont="1" applyFill="1" applyBorder="1" applyAlignment="1">
      <alignment horizontal="center"/>
    </xf>
    <xf numFmtId="0" fontId="10" fillId="0" borderId="0" xfId="3" applyFont="1" applyAlignment="1"/>
    <xf numFmtId="0" fontId="10" fillId="7" borderId="1" xfId="3" applyFont="1" applyFill="1" applyBorder="1" applyAlignment="1">
      <alignment horizontal="center"/>
    </xf>
    <xf numFmtId="0" fontId="4" fillId="0" borderId="0" xfId="3" applyAlignment="1">
      <alignment horizontal="center"/>
    </xf>
    <xf numFmtId="0" fontId="11" fillId="5" borderId="1" xfId="0" applyFont="1" applyFill="1" applyBorder="1" applyAlignment="1">
      <alignment horizontal="center" wrapText="1"/>
    </xf>
    <xf numFmtId="0" fontId="6" fillId="0" borderId="1" xfId="0" applyFont="1" applyFill="1" applyBorder="1" applyAlignment="1">
      <alignment wrapText="1"/>
    </xf>
    <xf numFmtId="0" fontId="4" fillId="0" borderId="1" xfId="3" applyBorder="1" applyAlignment="1">
      <alignment horizontal="center"/>
    </xf>
    <xf numFmtId="0" fontId="13" fillId="0" borderId="1" xfId="0" applyFont="1" applyBorder="1" applyAlignment="1">
      <alignment horizontal="center" wrapText="1"/>
    </xf>
    <xf numFmtId="4" fontId="12" fillId="0" borderId="0" xfId="0" applyNumberFormat="1" applyFont="1" applyFill="1" applyBorder="1" applyAlignment="1"/>
    <xf numFmtId="0" fontId="6" fillId="5" borderId="1" xfId="0" applyFont="1" applyFill="1" applyBorder="1" applyAlignment="1">
      <alignment horizontal="center"/>
    </xf>
    <xf numFmtId="0" fontId="8" fillId="5" borderId="1" xfId="0" applyFont="1" applyFill="1" applyBorder="1" applyAlignment="1">
      <alignment horizontal="center" wrapText="1"/>
    </xf>
    <xf numFmtId="0" fontId="8" fillId="5" borderId="1" xfId="0" applyFont="1" applyFill="1" applyBorder="1" applyAlignment="1">
      <alignment horizontal="center"/>
    </xf>
    <xf numFmtId="44" fontId="8" fillId="5" borderId="1" xfId="1" applyFont="1" applyFill="1" applyBorder="1" applyAlignment="1">
      <alignment horizontal="left"/>
    </xf>
    <xf numFmtId="164" fontId="8" fillId="5" borderId="1" xfId="1" applyNumberFormat="1" applyFont="1" applyFill="1" applyBorder="1" applyAlignment="1">
      <alignment horizontal="center"/>
    </xf>
    <xf numFmtId="0" fontId="6" fillId="5" borderId="0" xfId="0" applyFont="1" applyFill="1"/>
    <xf numFmtId="0" fontId="11" fillId="0" borderId="1" xfId="0" applyFont="1" applyFill="1" applyBorder="1" applyAlignment="1">
      <alignment horizontal="center"/>
    </xf>
    <xf numFmtId="0" fontId="10" fillId="5" borderId="1" xfId="3" applyFont="1" applyFill="1" applyBorder="1" applyAlignment="1">
      <alignment horizontal="center"/>
    </xf>
    <xf numFmtId="0" fontId="13" fillId="5" borderId="1" xfId="0" applyFont="1" applyFill="1" applyBorder="1" applyAlignment="1">
      <alignment wrapText="1"/>
    </xf>
    <xf numFmtId="4" fontId="12" fillId="5" borderId="1" xfId="0" applyNumberFormat="1" applyFont="1" applyFill="1" applyBorder="1" applyAlignment="1">
      <alignment horizontal="center"/>
    </xf>
    <xf numFmtId="4" fontId="11" fillId="5" borderId="1" xfId="0" applyNumberFormat="1" applyFont="1" applyFill="1" applyBorder="1" applyAlignment="1">
      <alignment horizontal="left" wrapText="1"/>
    </xf>
    <xf numFmtId="4" fontId="12" fillId="9" borderId="1" xfId="0" applyNumberFormat="1" applyFont="1" applyFill="1" applyBorder="1" applyAlignment="1"/>
    <xf numFmtId="4" fontId="12" fillId="10" borderId="1" xfId="0" applyNumberFormat="1" applyFont="1" applyFill="1" applyBorder="1" applyAlignment="1"/>
    <xf numFmtId="4" fontId="11" fillId="6" borderId="1" xfId="0" applyNumberFormat="1" applyFont="1" applyFill="1" applyBorder="1" applyAlignment="1"/>
    <xf numFmtId="4" fontId="11" fillId="5" borderId="1" xfId="0" applyNumberFormat="1" applyFont="1" applyFill="1" applyBorder="1" applyAlignment="1"/>
    <xf numFmtId="4" fontId="5" fillId="5" borderId="1" xfId="0" applyNumberFormat="1" applyFont="1" applyFill="1" applyBorder="1" applyAlignment="1"/>
    <xf numFmtId="0" fontId="6" fillId="0" borderId="1" xfId="0" applyFont="1" applyFill="1" applyBorder="1" applyAlignment="1">
      <alignment horizontal="left" wrapText="1"/>
    </xf>
    <xf numFmtId="0" fontId="13" fillId="0" borderId="1" xfId="0" applyFont="1" applyFill="1" applyBorder="1" applyAlignment="1">
      <alignment horizontal="center" wrapText="1"/>
    </xf>
    <xf numFmtId="44" fontId="13" fillId="0" borderId="1" xfId="1" applyFont="1" applyFill="1" applyBorder="1" applyAlignment="1">
      <alignment horizontal="center" wrapText="1"/>
    </xf>
    <xf numFmtId="4" fontId="11" fillId="6" borderId="1" xfId="0" applyNumberFormat="1" applyFont="1" applyFill="1" applyBorder="1" applyAlignment="1">
      <alignment horizontal="right"/>
    </xf>
    <xf numFmtId="4" fontId="11" fillId="9" borderId="1" xfId="0" applyNumberFormat="1" applyFont="1" applyFill="1" applyBorder="1" applyAlignment="1">
      <alignment horizontal="right"/>
    </xf>
    <xf numFmtId="4" fontId="8" fillId="0" borderId="1" xfId="0" applyNumberFormat="1" applyFont="1" applyFill="1" applyBorder="1" applyAlignment="1">
      <alignment horizontal="center" wrapText="1"/>
    </xf>
    <xf numFmtId="0" fontId="13" fillId="0" borderId="1" xfId="0" applyFont="1" applyBorder="1" applyAlignment="1">
      <alignment horizontal="center"/>
    </xf>
    <xf numFmtId="0" fontId="6" fillId="6" borderId="1" xfId="0" applyFont="1" applyFill="1" applyBorder="1" applyAlignment="1">
      <alignment horizontal="center" wrapText="1"/>
    </xf>
    <xf numFmtId="164" fontId="8" fillId="0" borderId="1" xfId="0" applyNumberFormat="1" applyFont="1" applyFill="1" applyBorder="1" applyAlignment="1">
      <alignment horizontal="center"/>
    </xf>
    <xf numFmtId="0" fontId="13" fillId="0" borderId="1" xfId="0" applyFont="1" applyFill="1" applyBorder="1" applyAlignment="1">
      <alignment horizontal="center"/>
    </xf>
    <xf numFmtId="0" fontId="6" fillId="0" borderId="1" xfId="0" applyFont="1" applyFill="1" applyBorder="1" applyAlignment="1">
      <alignment horizontal="left"/>
    </xf>
    <xf numFmtId="0" fontId="11" fillId="0" borderId="1" xfId="0" applyFont="1" applyFill="1" applyBorder="1" applyAlignment="1">
      <alignment horizontal="center" wrapText="1"/>
    </xf>
    <xf numFmtId="0" fontId="4" fillId="0" borderId="1" xfId="3" applyFill="1" applyBorder="1" applyAlignment="1">
      <alignment horizontal="center"/>
    </xf>
    <xf numFmtId="0" fontId="4" fillId="6" borderId="1" xfId="3" applyFill="1" applyBorder="1" applyAlignment="1">
      <alignment horizontal="center"/>
    </xf>
    <xf numFmtId="4" fontId="8" fillId="0" borderId="1" xfId="0" applyNumberFormat="1" applyFont="1" applyBorder="1" applyAlignment="1">
      <alignment horizontal="center"/>
    </xf>
    <xf numFmtId="0" fontId="11" fillId="6" borderId="1" xfId="0" applyFont="1" applyFill="1" applyBorder="1" applyAlignment="1">
      <alignment horizontal="center" wrapText="1"/>
    </xf>
    <xf numFmtId="0" fontId="11" fillId="7" borderId="1" xfId="0" applyFont="1" applyFill="1" applyBorder="1" applyAlignment="1">
      <alignment horizontal="center" wrapText="1"/>
    </xf>
    <xf numFmtId="44" fontId="8" fillId="0" borderId="1" xfId="1" applyFont="1" applyFill="1" applyBorder="1" applyAlignment="1"/>
    <xf numFmtId="0" fontId="6" fillId="0" borderId="0" xfId="0" applyFont="1" applyFill="1" applyAlignment="1">
      <alignment wrapText="1"/>
    </xf>
    <xf numFmtId="0" fontId="4" fillId="0" borderId="0" xfId="3" applyFill="1"/>
    <xf numFmtId="0" fontId="8" fillId="8" borderId="1" xfId="0" applyFont="1" applyFill="1" applyBorder="1" applyAlignment="1">
      <alignment horizontal="center"/>
    </xf>
    <xf numFmtId="0" fontId="6" fillId="8" borderId="1" xfId="0" applyFont="1" applyFill="1" applyBorder="1" applyAlignment="1">
      <alignment horizontal="center"/>
    </xf>
    <xf numFmtId="0" fontId="4" fillId="8" borderId="0" xfId="3" applyFill="1"/>
    <xf numFmtId="0" fontId="8" fillId="8" borderId="1" xfId="0" applyFont="1" applyFill="1" applyBorder="1" applyAlignment="1">
      <alignment horizontal="center" wrapText="1"/>
    </xf>
    <xf numFmtId="0" fontId="8" fillId="8" borderId="1" xfId="0" applyFont="1" applyFill="1" applyBorder="1" applyAlignment="1">
      <alignment horizontal="left"/>
    </xf>
    <xf numFmtId="0" fontId="8" fillId="8" borderId="1" xfId="0" applyFont="1" applyFill="1" applyBorder="1" applyAlignment="1"/>
    <xf numFmtId="4" fontId="12" fillId="8" borderId="1" xfId="0" applyNumberFormat="1" applyFont="1" applyFill="1" applyBorder="1" applyAlignment="1"/>
    <xf numFmtId="44" fontId="8" fillId="8" borderId="1" xfId="1" applyFont="1" applyFill="1" applyBorder="1" applyAlignment="1">
      <alignment horizontal="left"/>
    </xf>
    <xf numFmtId="164" fontId="8" fillId="8" borderId="1" xfId="0" applyNumberFormat="1" applyFont="1" applyFill="1" applyBorder="1" applyAlignment="1">
      <alignment horizontal="center"/>
    </xf>
    <xf numFmtId="0" fontId="6" fillId="8" borderId="0" xfId="0" applyFont="1" applyFill="1"/>
    <xf numFmtId="0" fontId="4" fillId="8" borderId="1" xfId="3" applyFill="1" applyBorder="1" applyAlignment="1">
      <alignment horizontal="center"/>
    </xf>
    <xf numFmtId="0" fontId="15" fillId="0" borderId="0" xfId="0" applyFont="1" applyFill="1"/>
    <xf numFmtId="4" fontId="6" fillId="0" borderId="0" xfId="0" applyNumberFormat="1" applyFont="1" applyFill="1"/>
    <xf numFmtId="0" fontId="12" fillId="0" borderId="1" xfId="0" applyFont="1" applyFill="1" applyBorder="1" applyAlignment="1">
      <alignment horizontal="center" wrapText="1"/>
    </xf>
    <xf numFmtId="0" fontId="6" fillId="0" borderId="1" xfId="0" applyFont="1" applyFill="1" applyBorder="1" applyAlignment="1">
      <alignment horizontal="center" wrapText="1"/>
    </xf>
    <xf numFmtId="0" fontId="8" fillId="0" borderId="0" xfId="0" applyFont="1" applyFill="1" applyAlignment="1">
      <alignment horizontal="center"/>
    </xf>
    <xf numFmtId="0" fontId="6" fillId="0" borderId="0" xfId="0" applyFont="1" applyFill="1" applyAlignment="1">
      <alignment horizontal="left" wrapText="1"/>
    </xf>
    <xf numFmtId="0" fontId="8" fillId="0" borderId="0" xfId="0" applyFont="1" applyFill="1" applyAlignment="1">
      <alignment horizontal="center" wrapText="1"/>
    </xf>
    <xf numFmtId="0" fontId="14" fillId="0" borderId="0" xfId="0" applyFont="1" applyFill="1" applyAlignment="1">
      <alignment wrapText="1"/>
    </xf>
    <xf numFmtId="0" fontId="14" fillId="0" borderId="1" xfId="0" applyFont="1" applyFill="1" applyBorder="1" applyAlignment="1">
      <alignment wrapText="1"/>
    </xf>
    <xf numFmtId="0" fontId="8" fillId="7" borderId="1" xfId="0" applyFont="1" applyFill="1" applyBorder="1" applyAlignment="1">
      <alignment horizontal="center" vertical="center"/>
    </xf>
    <xf numFmtId="0" fontId="0" fillId="0" borderId="0" xfId="0" applyAlignment="1">
      <alignment horizontal="center"/>
    </xf>
    <xf numFmtId="0" fontId="16" fillId="0" borderId="0" xfId="0" applyFont="1" applyAlignment="1">
      <alignment horizontal="center"/>
    </xf>
    <xf numFmtId="0" fontId="16" fillId="0" borderId="0" xfId="0" applyFont="1"/>
    <xf numFmtId="43" fontId="0" fillId="0" borderId="0" xfId="4" applyFont="1" applyAlignment="1">
      <alignment horizontal="center" wrapText="1"/>
    </xf>
    <xf numFmtId="43" fontId="0" fillId="0" borderId="0" xfId="4" applyFont="1" applyAlignment="1">
      <alignment horizontal="center"/>
    </xf>
    <xf numFmtId="43" fontId="16" fillId="0" borderId="0" xfId="0" applyNumberFormat="1" applyFont="1" applyAlignment="1">
      <alignment horizontal="center"/>
    </xf>
    <xf numFmtId="0" fontId="20" fillId="0" borderId="0" xfId="0" applyFont="1" applyAlignment="1">
      <alignment horizontal="center" vertical="center"/>
    </xf>
    <xf numFmtId="0" fontId="21" fillId="12" borderId="7" xfId="0" applyFont="1" applyFill="1" applyBorder="1" applyAlignment="1">
      <alignment vertical="center"/>
    </xf>
    <xf numFmtId="0" fontId="18" fillId="12" borderId="7" xfId="0" applyFont="1" applyFill="1" applyBorder="1" applyAlignment="1">
      <alignment horizontal="center" vertical="center"/>
    </xf>
    <xf numFmtId="0" fontId="18" fillId="12" borderId="5" xfId="0" applyFont="1" applyFill="1" applyBorder="1" applyAlignment="1">
      <alignment horizontal="center" vertical="center" wrapText="1"/>
    </xf>
    <xf numFmtId="0" fontId="20" fillId="12" borderId="7" xfId="0" applyFont="1" applyFill="1" applyBorder="1" applyAlignment="1">
      <alignment horizontal="left" vertical="center"/>
    </xf>
    <xf numFmtId="165" fontId="20" fillId="12" borderId="7" xfId="0" applyNumberFormat="1" applyFont="1" applyFill="1" applyBorder="1" applyAlignment="1">
      <alignment horizontal="center" vertical="center"/>
    </xf>
    <xf numFmtId="166" fontId="20" fillId="12" borderId="7" xfId="0" applyNumberFormat="1" applyFont="1" applyFill="1" applyBorder="1" applyAlignment="1">
      <alignment horizontal="right" vertical="center"/>
    </xf>
    <xf numFmtId="166" fontId="20" fillId="12" borderId="5" xfId="0" applyNumberFormat="1" applyFont="1" applyFill="1" applyBorder="1" applyAlignment="1">
      <alignment horizontal="right" vertical="center"/>
    </xf>
    <xf numFmtId="0" fontId="20" fillId="0" borderId="0" xfId="0" applyFont="1" applyAlignment="1">
      <alignment horizontal="left" vertical="center"/>
    </xf>
    <xf numFmtId="0" fontId="22" fillId="12" borderId="7" xfId="0" applyFont="1" applyFill="1" applyBorder="1" applyAlignment="1">
      <alignment horizontal="left" vertical="center"/>
    </xf>
    <xf numFmtId="166" fontId="20" fillId="12" borderId="7" xfId="0" applyNumberFormat="1" applyFont="1" applyFill="1" applyBorder="1" applyAlignment="1">
      <alignment horizontal="center" vertical="center"/>
    </xf>
    <xf numFmtId="166" fontId="18" fillId="14" borderId="5" xfId="0" applyNumberFormat="1" applyFont="1" applyFill="1" applyBorder="1" applyAlignment="1">
      <alignment horizontal="right" vertical="center"/>
    </xf>
    <xf numFmtId="43" fontId="20" fillId="0" borderId="0" xfId="0" applyNumberFormat="1" applyFont="1" applyAlignment="1">
      <alignment horizontal="center" vertical="center"/>
    </xf>
    <xf numFmtId="0" fontId="20" fillId="12" borderId="8" xfId="0" applyFont="1" applyFill="1" applyBorder="1" applyAlignment="1">
      <alignment vertical="center"/>
    </xf>
    <xf numFmtId="0" fontId="20" fillId="12" borderId="7" xfId="0" applyFont="1" applyFill="1" applyBorder="1" applyAlignment="1">
      <alignment horizontal="center" vertical="center"/>
    </xf>
    <xf numFmtId="166" fontId="20" fillId="12" borderId="7" xfId="0" applyNumberFormat="1" applyFont="1" applyFill="1" applyBorder="1" applyAlignment="1">
      <alignment vertical="center"/>
    </xf>
    <xf numFmtId="166" fontId="20" fillId="12" borderId="5" xfId="0" applyNumberFormat="1" applyFont="1" applyFill="1" applyBorder="1" applyAlignment="1">
      <alignment horizontal="center" vertical="center"/>
    </xf>
    <xf numFmtId="0" fontId="20" fillId="12" borderId="8" xfId="0" applyFont="1" applyFill="1" applyBorder="1" applyAlignment="1">
      <alignment horizontal="center" vertical="center"/>
    </xf>
    <xf numFmtId="166" fontId="23" fillId="12" borderId="8" xfId="0" applyNumberFormat="1" applyFont="1" applyFill="1" applyBorder="1" applyAlignment="1">
      <alignment vertical="center"/>
    </xf>
    <xf numFmtId="0" fontId="20" fillId="12" borderId="9" xfId="0" applyFont="1" applyFill="1" applyBorder="1" applyAlignment="1">
      <alignment vertical="center"/>
    </xf>
    <xf numFmtId="0" fontId="20" fillId="12" borderId="1" xfId="0" applyFont="1" applyFill="1" applyBorder="1" applyAlignment="1">
      <alignment horizontal="center" vertical="center"/>
    </xf>
    <xf numFmtId="166" fontId="23" fillId="12" borderId="1" xfId="0" applyNumberFormat="1" applyFont="1" applyFill="1" applyBorder="1" applyAlignment="1">
      <alignment vertical="center"/>
    </xf>
    <xf numFmtId="0" fontId="20" fillId="12" borderId="10" xfId="0" applyFont="1" applyFill="1" applyBorder="1" applyAlignment="1">
      <alignment horizontal="center" vertical="center"/>
    </xf>
    <xf numFmtId="166" fontId="23" fillId="12" borderId="10" xfId="0" applyNumberFormat="1" applyFont="1" applyFill="1" applyBorder="1" applyAlignment="1">
      <alignment vertical="center"/>
    </xf>
    <xf numFmtId="0" fontId="20" fillId="12" borderId="1" xfId="0" applyFont="1" applyFill="1" applyBorder="1" applyAlignment="1">
      <alignment vertical="center"/>
    </xf>
    <xf numFmtId="166" fontId="18" fillId="15" borderId="2" xfId="0" applyNumberFormat="1" applyFont="1" applyFill="1" applyBorder="1" applyAlignment="1">
      <alignment horizontal="center" vertical="center"/>
    </xf>
    <xf numFmtId="166" fontId="20" fillId="12" borderId="8" xfId="0" applyNumberFormat="1" applyFont="1" applyFill="1" applyBorder="1" applyAlignment="1">
      <alignment vertical="center"/>
    </xf>
    <xf numFmtId="166" fontId="20" fillId="12" borderId="1" xfId="0" applyNumberFormat="1" applyFont="1" applyFill="1" applyBorder="1" applyAlignment="1">
      <alignment vertical="center"/>
    </xf>
    <xf numFmtId="166" fontId="18" fillId="15" borderId="5" xfId="0" applyNumberFormat="1" applyFont="1" applyFill="1" applyBorder="1" applyAlignment="1">
      <alignment horizontal="center" vertical="center"/>
    </xf>
    <xf numFmtId="0" fontId="20" fillId="12" borderId="6" xfId="0" applyFont="1" applyFill="1" applyBorder="1" applyAlignment="1">
      <alignment horizontal="center" vertical="center"/>
    </xf>
    <xf numFmtId="0" fontId="20" fillId="12" borderId="11" xfId="0" applyFont="1" applyFill="1" applyBorder="1" applyAlignment="1">
      <alignment horizontal="left" vertical="center"/>
    </xf>
    <xf numFmtId="166" fontId="18" fillId="12" borderId="5" xfId="0" applyNumberFormat="1" applyFont="1" applyFill="1" applyBorder="1" applyAlignment="1">
      <alignment horizontal="center" vertical="center"/>
    </xf>
    <xf numFmtId="166" fontId="20" fillId="12" borderId="7" xfId="0" applyNumberFormat="1" applyFont="1" applyFill="1" applyBorder="1" applyAlignment="1">
      <alignment horizontal="left" vertical="center"/>
    </xf>
    <xf numFmtId="166" fontId="20" fillId="12" borderId="5" xfId="0" applyNumberFormat="1" applyFont="1" applyFill="1" applyBorder="1" applyAlignment="1">
      <alignment horizontal="left" vertical="center"/>
    </xf>
    <xf numFmtId="166" fontId="20" fillId="12" borderId="8" xfId="0" applyNumberFormat="1" applyFont="1" applyFill="1" applyBorder="1" applyAlignment="1">
      <alignment horizontal="left" vertical="center"/>
    </xf>
    <xf numFmtId="166" fontId="20" fillId="12" borderId="1" xfId="0" applyNumberFormat="1" applyFont="1" applyFill="1" applyBorder="1" applyAlignment="1">
      <alignment horizontal="left" vertical="center"/>
    </xf>
    <xf numFmtId="166" fontId="20" fillId="12" borderId="6" xfId="0" applyNumberFormat="1" applyFont="1" applyFill="1" applyBorder="1" applyAlignment="1">
      <alignment horizontal="left" vertical="center"/>
    </xf>
    <xf numFmtId="4" fontId="20" fillId="12" borderId="11" xfId="0" applyNumberFormat="1" applyFont="1" applyFill="1" applyBorder="1" applyAlignment="1">
      <alignment horizontal="center" vertical="center"/>
    </xf>
    <xf numFmtId="166" fontId="18" fillId="14" borderId="5" xfId="0" applyNumberFormat="1" applyFont="1" applyFill="1" applyBorder="1" applyAlignment="1">
      <alignment horizontal="center" vertical="center"/>
    </xf>
    <xf numFmtId="166" fontId="18" fillId="15" borderId="6" xfId="0" applyNumberFormat="1" applyFont="1" applyFill="1" applyBorder="1" applyAlignment="1">
      <alignment horizontal="center" vertical="center"/>
    </xf>
    <xf numFmtId="0" fontId="21" fillId="12" borderId="9" xfId="0" applyFont="1" applyFill="1" applyBorder="1" applyAlignment="1">
      <alignment vertical="center"/>
    </xf>
    <xf numFmtId="166" fontId="20" fillId="12" borderId="6" xfId="0" applyNumberFormat="1" applyFont="1" applyFill="1" applyBorder="1" applyAlignment="1">
      <alignment horizontal="center" vertical="center"/>
    </xf>
    <xf numFmtId="0" fontId="20" fillId="12" borderId="12" xfId="0" applyFont="1" applyFill="1" applyBorder="1" applyAlignment="1">
      <alignment vertical="center"/>
    </xf>
    <xf numFmtId="0" fontId="20" fillId="12" borderId="13" xfId="0" applyFont="1" applyFill="1" applyBorder="1" applyAlignment="1">
      <alignment vertical="center"/>
    </xf>
    <xf numFmtId="0" fontId="20" fillId="12" borderId="2" xfId="0" applyFont="1" applyFill="1" applyBorder="1" applyAlignment="1">
      <alignment vertical="center"/>
    </xf>
    <xf numFmtId="0" fontId="20" fillId="12" borderId="7" xfId="0" applyFont="1" applyFill="1" applyBorder="1" applyAlignment="1">
      <alignment vertical="center"/>
    </xf>
    <xf numFmtId="0" fontId="20" fillId="12" borderId="5" xfId="0" applyFont="1" applyFill="1" applyBorder="1" applyAlignment="1">
      <alignment vertical="center"/>
    </xf>
    <xf numFmtId="0" fontId="18" fillId="12" borderId="6" xfId="0" applyFont="1" applyFill="1" applyBorder="1" applyAlignment="1">
      <alignment horizontal="center" vertical="center"/>
    </xf>
    <xf numFmtId="0" fontId="18" fillId="12" borderId="11" xfId="0" applyFont="1" applyFill="1" applyBorder="1" applyAlignment="1">
      <alignment horizontal="left" vertical="center"/>
    </xf>
    <xf numFmtId="4" fontId="18" fillId="14" borderId="5" xfId="0" applyNumberFormat="1" applyFont="1" applyFill="1" applyBorder="1" applyAlignment="1">
      <alignment horizontal="center" vertical="center"/>
    </xf>
    <xf numFmtId="4" fontId="18" fillId="12" borderId="5" xfId="0" applyNumberFormat="1" applyFont="1" applyFill="1" applyBorder="1" applyAlignment="1">
      <alignment horizontal="right" vertical="center"/>
    </xf>
    <xf numFmtId="4" fontId="20" fillId="12" borderId="5" xfId="0" applyNumberFormat="1" applyFont="1" applyFill="1" applyBorder="1" applyAlignment="1">
      <alignment horizontal="right" vertical="center"/>
    </xf>
    <xf numFmtId="4" fontId="18" fillId="14" borderId="5" xfId="0" applyNumberFormat="1" applyFont="1" applyFill="1" applyBorder="1" applyAlignment="1">
      <alignment horizontal="right" vertical="center"/>
    </xf>
    <xf numFmtId="166" fontId="20" fillId="13" borderId="5" xfId="0" applyNumberFormat="1" applyFont="1" applyFill="1" applyBorder="1" applyAlignment="1">
      <alignment horizontal="center" vertical="center"/>
    </xf>
    <xf numFmtId="0" fontId="18" fillId="12" borderId="11" xfId="0" applyFont="1" applyFill="1" applyBorder="1" applyAlignment="1">
      <alignment vertical="center"/>
    </xf>
    <xf numFmtId="166" fontId="18" fillId="13" borderId="5" xfId="0" applyNumberFormat="1" applyFont="1" applyFill="1" applyBorder="1" applyAlignment="1">
      <alignment horizontal="center" vertical="center"/>
    </xf>
    <xf numFmtId="0" fontId="18" fillId="12" borderId="11" xfId="0" applyFont="1" applyFill="1" applyBorder="1" applyAlignment="1">
      <alignment horizontal="center" vertical="center"/>
    </xf>
    <xf numFmtId="43" fontId="20" fillId="12" borderId="1" xfId="4" applyFont="1" applyFill="1" applyBorder="1" applyAlignment="1">
      <alignment horizontal="center" vertical="center"/>
    </xf>
    <xf numFmtId="0" fontId="20" fillId="12" borderId="16" xfId="0" applyFont="1" applyFill="1" applyBorder="1" applyAlignment="1">
      <alignment horizontal="center" vertical="center"/>
    </xf>
    <xf numFmtId="166" fontId="20" fillId="12" borderId="16" xfId="0" applyNumberFormat="1" applyFont="1" applyFill="1" applyBorder="1" applyAlignment="1">
      <alignment vertical="center"/>
    </xf>
    <xf numFmtId="4" fontId="20" fillId="12" borderId="7" xfId="0" applyNumberFormat="1" applyFont="1" applyFill="1" applyBorder="1" applyAlignment="1">
      <alignment horizontal="center" vertical="center"/>
    </xf>
    <xf numFmtId="0" fontId="20" fillId="12" borderId="11" xfId="0" applyFont="1" applyFill="1" applyBorder="1" applyAlignment="1">
      <alignment horizontal="center" vertical="center"/>
    </xf>
    <xf numFmtId="0" fontId="21" fillId="12" borderId="5" xfId="0" applyFont="1" applyFill="1" applyBorder="1" applyAlignment="1">
      <alignment vertical="center" wrapText="1"/>
    </xf>
    <xf numFmtId="166" fontId="18" fillId="16" borderId="5" xfId="0" applyNumberFormat="1" applyFont="1" applyFill="1" applyBorder="1" applyAlignment="1">
      <alignment horizontal="center" vertical="center"/>
    </xf>
    <xf numFmtId="0" fontId="25" fillId="12" borderId="0" xfId="0" applyFont="1" applyFill="1"/>
    <xf numFmtId="0" fontId="20" fillId="12" borderId="5" xfId="0" applyFont="1" applyFill="1" applyBorder="1" applyAlignment="1">
      <alignment vertical="center" wrapText="1"/>
    </xf>
    <xf numFmtId="4" fontId="20" fillId="12" borderId="7" xfId="0" applyNumberFormat="1" applyFont="1" applyFill="1" applyBorder="1" applyAlignment="1">
      <alignment horizontal="right" vertical="center"/>
    </xf>
    <xf numFmtId="0" fontId="20" fillId="12" borderId="9" xfId="0" applyFont="1" applyFill="1" applyBorder="1" applyAlignment="1">
      <alignment horizontal="left" vertical="center"/>
    </xf>
    <xf numFmtId="166" fontId="18" fillId="12" borderId="6" xfId="0" applyNumberFormat="1" applyFont="1" applyFill="1" applyBorder="1" applyAlignment="1">
      <alignment horizontal="center" vertical="center"/>
    </xf>
    <xf numFmtId="4" fontId="18" fillId="12" borderId="11" xfId="0" applyNumberFormat="1" applyFont="1" applyFill="1" applyBorder="1" applyAlignment="1">
      <alignment horizontal="right" vertical="center"/>
    </xf>
    <xf numFmtId="0" fontId="18" fillId="12" borderId="11" xfId="0" applyFont="1" applyFill="1" applyBorder="1" applyAlignment="1">
      <alignment horizontal="right" vertical="center"/>
    </xf>
    <xf numFmtId="43" fontId="18" fillId="12" borderId="11" xfId="4" applyFont="1" applyFill="1" applyBorder="1" applyAlignment="1">
      <alignment horizontal="left" vertical="center"/>
    </xf>
    <xf numFmtId="0" fontId="21" fillId="0" borderId="0" xfId="0" applyFont="1" applyAlignment="1">
      <alignment horizontal="center" vertical="center"/>
    </xf>
    <xf numFmtId="0" fontId="18" fillId="0" borderId="0" xfId="0" applyFont="1" applyAlignment="1">
      <alignment horizontal="center" vertical="center"/>
    </xf>
    <xf numFmtId="166" fontId="21" fillId="4" borderId="0" xfId="0" applyNumberFormat="1" applyFont="1" applyFill="1" applyAlignment="1">
      <alignment horizontal="center" vertical="center"/>
    </xf>
    <xf numFmtId="0" fontId="18" fillId="11" borderId="2" xfId="0" applyFont="1" applyFill="1" applyBorder="1" applyAlignment="1">
      <alignment horizontal="left" vertical="center"/>
    </xf>
    <xf numFmtId="17" fontId="18" fillId="12" borderId="7" xfId="0" applyNumberFormat="1" applyFont="1" applyFill="1" applyBorder="1" applyAlignment="1">
      <alignment horizontal="center" vertical="center"/>
    </xf>
    <xf numFmtId="17" fontId="18" fillId="12" borderId="5" xfId="0" applyNumberFormat="1" applyFont="1" applyFill="1" applyBorder="1" applyAlignment="1">
      <alignment horizontal="center" vertical="center"/>
    </xf>
    <xf numFmtId="0" fontId="21" fillId="12" borderId="5" xfId="0" applyFont="1" applyFill="1" applyBorder="1" applyAlignment="1">
      <alignment vertical="center"/>
    </xf>
    <xf numFmtId="0" fontId="18" fillId="12" borderId="5" xfId="0" applyFont="1" applyFill="1" applyBorder="1" applyAlignment="1">
      <alignment horizontal="left" vertical="center"/>
    </xf>
    <xf numFmtId="0" fontId="20" fillId="12" borderId="5" xfId="0" applyFont="1" applyFill="1" applyBorder="1" applyAlignment="1">
      <alignment horizontal="left" vertical="center"/>
    </xf>
    <xf numFmtId="0" fontId="18" fillId="12" borderId="5" xfId="0" applyFont="1" applyFill="1" applyBorder="1" applyAlignment="1">
      <alignment vertical="center"/>
    </xf>
    <xf numFmtId="0" fontId="21" fillId="12" borderId="5" xfId="0" applyFont="1" applyFill="1" applyBorder="1" applyAlignment="1">
      <alignment horizontal="left" vertical="center"/>
    </xf>
    <xf numFmtId="0" fontId="21" fillId="12" borderId="5" xfId="0" applyFont="1" applyFill="1" applyBorder="1" applyAlignment="1">
      <alignment horizontal="left" vertical="center"/>
    </xf>
    <xf numFmtId="0" fontId="18" fillId="17" borderId="1" xfId="0" applyFont="1" applyFill="1" applyBorder="1" applyAlignment="1">
      <alignment horizontal="center" vertical="center" wrapText="1"/>
    </xf>
    <xf numFmtId="166" fontId="20" fillId="18" borderId="1" xfId="0" applyNumberFormat="1" applyFont="1" applyFill="1" applyBorder="1" applyAlignment="1">
      <alignment horizontal="center" vertical="center"/>
    </xf>
    <xf numFmtId="43" fontId="20" fillId="19" borderId="0" xfId="0" applyNumberFormat="1" applyFont="1" applyFill="1" applyAlignment="1">
      <alignment horizontal="center" vertical="center"/>
    </xf>
    <xf numFmtId="166" fontId="20" fillId="0" borderId="0" xfId="0" applyNumberFormat="1" applyFont="1" applyAlignment="1">
      <alignment horizontal="left" vertical="center"/>
    </xf>
    <xf numFmtId="166" fontId="18" fillId="20" borderId="1" xfId="0" applyNumberFormat="1" applyFont="1" applyFill="1" applyBorder="1" applyAlignment="1">
      <alignment horizontal="right" vertical="center"/>
    </xf>
    <xf numFmtId="43" fontId="20" fillId="0" borderId="0" xfId="4" applyFont="1" applyAlignment="1">
      <alignment horizontal="center" vertical="center"/>
    </xf>
    <xf numFmtId="166" fontId="18" fillId="20" borderId="1" xfId="0" applyNumberFormat="1" applyFont="1" applyFill="1" applyBorder="1" applyAlignment="1">
      <alignment horizontal="center" vertical="center"/>
    </xf>
    <xf numFmtId="43" fontId="20" fillId="0" borderId="0" xfId="0" applyNumberFormat="1" applyFont="1" applyAlignment="1">
      <alignment horizontal="left" vertical="center"/>
    </xf>
    <xf numFmtId="166" fontId="18" fillId="14" borderId="1" xfId="0" applyNumberFormat="1" applyFont="1" applyFill="1" applyBorder="1" applyAlignment="1">
      <alignment horizontal="center" vertical="center"/>
    </xf>
    <xf numFmtId="166" fontId="18" fillId="15" borderId="1" xfId="0" applyNumberFormat="1" applyFont="1" applyFill="1" applyBorder="1" applyAlignment="1">
      <alignment horizontal="center" vertical="center"/>
    </xf>
    <xf numFmtId="0" fontId="18" fillId="18" borderId="1" xfId="0" applyFont="1" applyFill="1" applyBorder="1" applyAlignment="1">
      <alignment horizontal="center" vertical="center"/>
    </xf>
    <xf numFmtId="166" fontId="20" fillId="13" borderId="1" xfId="0" applyNumberFormat="1" applyFont="1" applyFill="1" applyBorder="1" applyAlignment="1">
      <alignment horizontal="center" vertical="center"/>
    </xf>
    <xf numFmtId="0" fontId="20" fillId="0" borderId="0" xfId="0" applyFont="1" applyAlignment="1">
      <alignment horizontal="left" vertical="top"/>
    </xf>
    <xf numFmtId="166" fontId="18" fillId="16" borderId="1" xfId="0" applyNumberFormat="1" applyFont="1" applyFill="1" applyBorder="1" applyAlignment="1">
      <alignment horizontal="center" vertical="center"/>
    </xf>
    <xf numFmtId="166" fontId="18" fillId="18" borderId="1" xfId="0" applyNumberFormat="1" applyFont="1" applyFill="1" applyBorder="1" applyAlignment="1">
      <alignment horizontal="center" vertical="center"/>
    </xf>
    <xf numFmtId="166" fontId="18" fillId="0" borderId="0" xfId="0" applyNumberFormat="1" applyFont="1" applyAlignment="1">
      <alignment horizontal="center" vertical="center"/>
    </xf>
    <xf numFmtId="166" fontId="21" fillId="0" borderId="0" xfId="0" applyNumberFormat="1" applyFont="1" applyAlignment="1">
      <alignment horizontal="center" vertical="center"/>
    </xf>
    <xf numFmtId="166" fontId="18" fillId="0" borderId="0" xfId="0" applyNumberFormat="1" applyFont="1" applyAlignment="1">
      <alignment horizontal="left" vertical="center"/>
    </xf>
    <xf numFmtId="17" fontId="20" fillId="0" borderId="0" xfId="0" applyNumberFormat="1" applyFont="1" applyAlignment="1">
      <alignment horizontal="center" vertical="center"/>
    </xf>
    <xf numFmtId="43" fontId="18" fillId="0" borderId="0" xfId="4" applyFont="1" applyAlignment="1">
      <alignment horizontal="center" vertical="center"/>
    </xf>
    <xf numFmtId="0" fontId="18" fillId="21" borderId="2" xfId="0" applyFont="1" applyFill="1" applyBorder="1" applyAlignment="1">
      <alignment vertical="center"/>
    </xf>
    <xf numFmtId="0" fontId="19" fillId="3" borderId="3" xfId="0" applyFont="1" applyFill="1" applyBorder="1" applyAlignment="1"/>
    <xf numFmtId="0" fontId="19" fillId="3" borderId="0" xfId="0" applyFont="1" applyFill="1"/>
    <xf numFmtId="0" fontId="20" fillId="19" borderId="0" xfId="0" applyFont="1" applyFill="1" applyAlignment="1">
      <alignment horizontal="center" vertical="center"/>
    </xf>
    <xf numFmtId="0" fontId="0" fillId="19" borderId="0" xfId="0" applyFill="1"/>
    <xf numFmtId="0" fontId="18" fillId="14" borderId="7" xfId="0" applyFont="1" applyFill="1" applyBorder="1" applyAlignment="1">
      <alignment horizontal="left" vertical="center"/>
    </xf>
    <xf numFmtId="165" fontId="18" fillId="14" borderId="7" xfId="0" applyNumberFormat="1" applyFont="1" applyFill="1" applyBorder="1" applyAlignment="1">
      <alignment horizontal="center" vertical="center"/>
    </xf>
    <xf numFmtId="166" fontId="18" fillId="14" borderId="7" xfId="0" applyNumberFormat="1" applyFont="1" applyFill="1" applyBorder="1" applyAlignment="1">
      <alignment horizontal="right" vertical="center"/>
    </xf>
    <xf numFmtId="0" fontId="20" fillId="19" borderId="0" xfId="0" applyFont="1" applyFill="1" applyAlignment="1">
      <alignment horizontal="left" vertical="center"/>
    </xf>
    <xf numFmtId="43" fontId="20" fillId="18" borderId="1" xfId="4" applyFont="1" applyFill="1" applyBorder="1" applyAlignment="1">
      <alignment horizontal="center" vertical="center"/>
    </xf>
    <xf numFmtId="43" fontId="18" fillId="20" borderId="1" xfId="4" applyFont="1" applyFill="1" applyBorder="1" applyAlignment="1">
      <alignment horizontal="right" vertical="center"/>
    </xf>
    <xf numFmtId="43" fontId="19" fillId="3" borderId="3" xfId="4" applyFont="1" applyFill="1" applyBorder="1" applyAlignment="1">
      <alignment horizontal="right"/>
    </xf>
    <xf numFmtId="43" fontId="20" fillId="0" borderId="0" xfId="4" applyFont="1" applyAlignment="1">
      <alignment horizontal="right" vertical="center"/>
    </xf>
    <xf numFmtId="43" fontId="20" fillId="18" borderId="1" xfId="4" applyFont="1" applyFill="1" applyBorder="1" applyAlignment="1">
      <alignment horizontal="right" vertical="center"/>
    </xf>
    <xf numFmtId="43" fontId="20" fillId="20" borderId="1" xfId="4" applyFont="1" applyFill="1" applyBorder="1" applyAlignment="1">
      <alignment horizontal="right" vertical="center"/>
    </xf>
    <xf numFmtId="43" fontId="18" fillId="14" borderId="1" xfId="4" applyFont="1" applyFill="1" applyBorder="1" applyAlignment="1">
      <alignment horizontal="right" vertical="center"/>
    </xf>
    <xf numFmtId="43" fontId="18" fillId="14" borderId="5" xfId="4" applyFont="1" applyFill="1" applyBorder="1" applyAlignment="1">
      <alignment horizontal="right" vertical="center"/>
    </xf>
    <xf numFmtId="43" fontId="18" fillId="18" borderId="1" xfId="4" applyFont="1" applyFill="1" applyBorder="1" applyAlignment="1">
      <alignment horizontal="right" vertical="center"/>
    </xf>
    <xf numFmtId="43" fontId="20" fillId="13" borderId="1" xfId="4" applyFont="1" applyFill="1" applyBorder="1" applyAlignment="1">
      <alignment horizontal="right" vertical="center"/>
    </xf>
    <xf numFmtId="43" fontId="18" fillId="16" borderId="1" xfId="4" applyFont="1" applyFill="1" applyBorder="1" applyAlignment="1">
      <alignment horizontal="right" vertical="center"/>
    </xf>
    <xf numFmtId="43" fontId="18" fillId="0" borderId="0" xfId="4" applyFont="1" applyAlignment="1">
      <alignment horizontal="right" vertical="center"/>
    </xf>
    <xf numFmtId="43" fontId="0" fillId="0" borderId="0" xfId="4" applyFont="1" applyAlignment="1">
      <alignment horizontal="right"/>
    </xf>
    <xf numFmtId="4" fontId="20" fillId="12" borderId="11" xfId="0" applyNumberFormat="1" applyFont="1" applyFill="1" applyBorder="1" applyAlignment="1">
      <alignment horizontal="right" vertical="center"/>
    </xf>
    <xf numFmtId="0" fontId="18" fillId="14" borderId="5" xfId="0" applyFont="1" applyFill="1" applyBorder="1" applyAlignment="1">
      <alignment vertical="center"/>
    </xf>
    <xf numFmtId="0" fontId="20" fillId="14" borderId="1" xfId="0" applyFont="1" applyFill="1" applyBorder="1" applyAlignment="1">
      <alignment horizontal="center" vertical="center"/>
    </xf>
    <xf numFmtId="0" fontId="18" fillId="14" borderId="5" xfId="0" applyFont="1" applyFill="1" applyBorder="1" applyAlignment="1">
      <alignment horizontal="left" vertical="center"/>
    </xf>
    <xf numFmtId="0" fontId="18" fillId="14" borderId="6" xfId="0" applyFont="1" applyFill="1" applyBorder="1" applyAlignment="1">
      <alignment horizontal="center" vertical="center"/>
    </xf>
    <xf numFmtId="0" fontId="18" fillId="14" borderId="11" xfId="0" applyFont="1" applyFill="1" applyBorder="1" applyAlignment="1">
      <alignment horizontal="left" vertical="center"/>
    </xf>
    <xf numFmtId="0" fontId="21" fillId="14" borderId="5" xfId="0" applyFont="1" applyFill="1" applyBorder="1" applyAlignment="1">
      <alignment horizontal="left" vertical="center"/>
    </xf>
    <xf numFmtId="0" fontId="18" fillId="14" borderId="7" xfId="0" applyFont="1" applyFill="1" applyBorder="1" applyAlignment="1">
      <alignment vertical="center"/>
    </xf>
    <xf numFmtId="0" fontId="18" fillId="14" borderId="7" xfId="0" applyFont="1" applyFill="1" applyBorder="1" applyAlignment="1">
      <alignment horizontal="center" vertical="center"/>
    </xf>
    <xf numFmtId="43" fontId="18" fillId="17" borderId="1" xfId="4" applyFont="1" applyFill="1" applyBorder="1" applyAlignment="1">
      <alignment horizontal="center" vertical="center" wrapText="1"/>
    </xf>
    <xf numFmtId="43" fontId="18" fillId="15" borderId="13" xfId="4" applyFont="1" applyFill="1" applyBorder="1" applyAlignment="1">
      <alignment horizontal="right" vertical="center"/>
    </xf>
    <xf numFmtId="43" fontId="18" fillId="23" borderId="1" xfId="4" applyFont="1" applyFill="1" applyBorder="1" applyAlignment="1">
      <alignment horizontal="right" vertical="center"/>
    </xf>
    <xf numFmtId="0" fontId="18" fillId="23" borderId="1" xfId="0" applyFont="1" applyFill="1" applyBorder="1" applyAlignment="1">
      <alignment horizontal="center" vertical="center"/>
    </xf>
    <xf numFmtId="0" fontId="20" fillId="3" borderId="0" xfId="0" applyFont="1" applyFill="1" applyAlignment="1">
      <alignment horizontal="center" vertical="center"/>
    </xf>
    <xf numFmtId="0" fontId="0" fillId="3" borderId="0" xfId="0" applyFill="1"/>
    <xf numFmtId="0" fontId="23" fillId="12" borderId="5" xfId="0" applyFont="1" applyFill="1" applyBorder="1" applyAlignment="1">
      <alignment vertical="center"/>
    </xf>
    <xf numFmtId="0" fontId="18" fillId="12" borderId="14" xfId="0" applyFont="1" applyFill="1" applyBorder="1" applyAlignment="1">
      <alignment horizontal="center" vertical="center"/>
    </xf>
    <xf numFmtId="0" fontId="18" fillId="12" borderId="15" xfId="0" applyFont="1" applyFill="1" applyBorder="1" applyAlignment="1">
      <alignment horizontal="center" vertical="center"/>
    </xf>
    <xf numFmtId="4" fontId="20" fillId="12" borderId="1" xfId="0" applyNumberFormat="1" applyFont="1" applyFill="1" applyBorder="1" applyAlignment="1">
      <alignment horizontal="center" vertical="center"/>
    </xf>
    <xf numFmtId="0" fontId="20" fillId="14" borderId="3" xfId="0" applyFont="1" applyFill="1" applyBorder="1" applyAlignment="1">
      <alignment horizontal="center" vertical="center"/>
    </xf>
    <xf numFmtId="0" fontId="20" fillId="14" borderId="4" xfId="0" applyFont="1" applyFill="1" applyBorder="1" applyAlignment="1">
      <alignment horizontal="center" vertical="center"/>
    </xf>
    <xf numFmtId="0" fontId="20" fillId="14" borderId="6" xfId="0" applyFont="1" applyFill="1" applyBorder="1" applyAlignment="1">
      <alignment horizontal="center" vertical="center"/>
    </xf>
    <xf numFmtId="4" fontId="20" fillId="14" borderId="11" xfId="0" applyNumberFormat="1" applyFont="1" applyFill="1" applyBorder="1" applyAlignment="1">
      <alignment horizontal="center" vertical="center"/>
    </xf>
    <xf numFmtId="0" fontId="20" fillId="14" borderId="7" xfId="0" applyFont="1" applyFill="1" applyBorder="1" applyAlignment="1">
      <alignment horizontal="center" vertical="center"/>
    </xf>
    <xf numFmtId="0" fontId="18" fillId="14" borderId="3" xfId="0" applyFont="1" applyFill="1" applyBorder="1" applyAlignment="1">
      <alignment horizontal="center" vertical="center"/>
    </xf>
    <xf numFmtId="0" fontId="18" fillId="14" borderId="11" xfId="0" applyFont="1" applyFill="1" applyBorder="1" applyAlignment="1">
      <alignment vertical="center"/>
    </xf>
    <xf numFmtId="0" fontId="20" fillId="14" borderId="11" xfId="0" applyFont="1" applyFill="1" applyBorder="1" applyAlignment="1">
      <alignment horizontal="left" vertical="center"/>
    </xf>
    <xf numFmtId="0" fontId="20" fillId="24" borderId="5" xfId="0" applyFont="1" applyFill="1" applyBorder="1" applyAlignment="1">
      <alignment vertical="center"/>
    </xf>
    <xf numFmtId="0" fontId="20" fillId="24" borderId="6" xfId="0" applyFont="1" applyFill="1" applyBorder="1" applyAlignment="1">
      <alignment horizontal="center" vertical="center"/>
    </xf>
    <xf numFmtId="4" fontId="20" fillId="24" borderId="11" xfId="0" applyNumberFormat="1" applyFont="1" applyFill="1" applyBorder="1" applyAlignment="1">
      <alignment horizontal="center" vertical="center"/>
    </xf>
    <xf numFmtId="166" fontId="20" fillId="25" borderId="5" xfId="0" applyNumberFormat="1" applyFont="1" applyFill="1" applyBorder="1" applyAlignment="1">
      <alignment horizontal="center" vertical="center"/>
    </xf>
    <xf numFmtId="43" fontId="20" fillId="25" borderId="1" xfId="4" applyFont="1" applyFill="1" applyBorder="1" applyAlignment="1">
      <alignment horizontal="right" vertical="center"/>
    </xf>
    <xf numFmtId="166" fontId="20" fillId="25" borderId="1" xfId="0" applyNumberFormat="1" applyFont="1" applyFill="1" applyBorder="1" applyAlignment="1">
      <alignment horizontal="center" vertical="center"/>
    </xf>
    <xf numFmtId="0" fontId="20" fillId="9" borderId="0" xfId="0" applyFont="1" applyFill="1" applyAlignment="1">
      <alignment horizontal="center" vertical="center"/>
    </xf>
    <xf numFmtId="0" fontId="0" fillId="9" borderId="0" xfId="0" applyFill="1"/>
    <xf numFmtId="0" fontId="21" fillId="24" borderId="5" xfId="0" applyFont="1" applyFill="1" applyBorder="1" applyAlignment="1">
      <alignment vertical="center" wrapText="1"/>
    </xf>
    <xf numFmtId="0" fontId="20" fillId="24" borderId="14" xfId="0" applyFont="1" applyFill="1" applyBorder="1" applyAlignment="1">
      <alignment horizontal="center" vertical="center"/>
    </xf>
    <xf numFmtId="4" fontId="20" fillId="12" borderId="6" xfId="0" applyNumberFormat="1" applyFont="1" applyFill="1" applyBorder="1" applyAlignment="1">
      <alignment horizontal="right" vertical="center"/>
    </xf>
    <xf numFmtId="0" fontId="18" fillId="14" borderId="4" xfId="0" applyFont="1" applyFill="1" applyBorder="1" applyAlignment="1">
      <alignment horizontal="left" vertical="center"/>
    </xf>
    <xf numFmtId="0" fontId="20" fillId="12" borderId="1" xfId="0" applyFont="1" applyFill="1" applyBorder="1" applyAlignment="1">
      <alignment horizontal="left" vertical="center"/>
    </xf>
    <xf numFmtId="43" fontId="21" fillId="0" borderId="0" xfId="4" applyFont="1" applyFill="1" applyAlignment="1">
      <alignment horizontal="right" vertical="center"/>
    </xf>
    <xf numFmtId="0" fontId="8" fillId="6" borderId="1" xfId="1" applyNumberFormat="1" applyFont="1" applyFill="1" applyBorder="1" applyAlignment="1">
      <alignment horizontal="center" wrapText="1"/>
    </xf>
    <xf numFmtId="17" fontId="18" fillId="12" borderId="1" xfId="0" applyNumberFormat="1" applyFont="1" applyFill="1" applyBorder="1" applyAlignment="1">
      <alignment horizontal="center" vertical="center"/>
    </xf>
    <xf numFmtId="166" fontId="20" fillId="12" borderId="1" xfId="0" applyNumberFormat="1" applyFont="1" applyFill="1" applyBorder="1" applyAlignment="1">
      <alignment horizontal="center" vertical="center"/>
    </xf>
    <xf numFmtId="0" fontId="13" fillId="0" borderId="1" xfId="0" applyFont="1" applyBorder="1" applyAlignment="1">
      <alignment horizontal="left" wrapText="1"/>
    </xf>
    <xf numFmtId="0" fontId="5" fillId="3" borderId="1" xfId="0" applyFont="1" applyFill="1" applyBorder="1" applyAlignment="1">
      <alignment horizontal="center"/>
    </xf>
    <xf numFmtId="0" fontId="0" fillId="0" borderId="0" xfId="0" applyAlignment="1">
      <alignment wrapText="1"/>
    </xf>
    <xf numFmtId="0" fontId="16" fillId="0" borderId="0" xfId="0" applyFont="1" applyAlignment="1">
      <alignment horizontal="left"/>
    </xf>
    <xf numFmtId="0" fontId="16" fillId="0" borderId="0" xfId="0" applyFont="1" applyAlignment="1">
      <alignment horizontal="center" vertical="center"/>
    </xf>
    <xf numFmtId="0" fontId="0" fillId="0" borderId="0" xfId="0" applyFont="1" applyAlignment="1">
      <alignment wrapText="1"/>
    </xf>
    <xf numFmtId="43" fontId="22" fillId="18" borderId="1" xfId="4" applyFont="1" applyFill="1" applyBorder="1" applyAlignment="1">
      <alignment horizontal="right" vertical="center"/>
    </xf>
    <xf numFmtId="43" fontId="26" fillId="18" borderId="1" xfId="4" applyFont="1" applyFill="1" applyBorder="1" applyAlignment="1">
      <alignment horizontal="right" vertical="center"/>
    </xf>
    <xf numFmtId="0" fontId="18" fillId="12" borderId="5" xfId="0" applyFont="1" applyFill="1" applyBorder="1" applyAlignment="1">
      <alignment horizontal="left" vertical="center"/>
    </xf>
    <xf numFmtId="0" fontId="19" fillId="0" borderId="11" xfId="0" applyFont="1" applyBorder="1"/>
    <xf numFmtId="0" fontId="20" fillId="12" borderId="5" xfId="0" applyFont="1" applyFill="1" applyBorder="1" applyAlignment="1">
      <alignment horizontal="left" vertical="center"/>
    </xf>
    <xf numFmtId="0" fontId="19" fillId="0" borderId="6" xfId="0" applyFont="1" applyBorder="1"/>
    <xf numFmtId="0" fontId="21" fillId="12" borderId="5" xfId="0" applyFont="1" applyFill="1" applyBorder="1" applyAlignment="1">
      <alignment vertical="center"/>
    </xf>
    <xf numFmtId="0" fontId="24" fillId="0" borderId="6" xfId="0" applyFont="1" applyBorder="1"/>
    <xf numFmtId="0" fontId="24" fillId="0" borderId="11" xfId="0" applyFont="1" applyBorder="1"/>
    <xf numFmtId="0" fontId="18" fillId="14" borderId="5" xfId="0" applyFont="1" applyFill="1" applyBorder="1" applyAlignment="1">
      <alignment horizontal="center" vertical="center"/>
    </xf>
    <xf numFmtId="0" fontId="19" fillId="19" borderId="11" xfId="0" applyFont="1" applyFill="1" applyBorder="1"/>
    <xf numFmtId="0" fontId="24" fillId="0" borderId="14" xfId="0" applyFont="1" applyBorder="1"/>
    <xf numFmtId="0" fontId="24" fillId="0" borderId="15" xfId="0" applyFont="1" applyBorder="1"/>
    <xf numFmtId="0" fontId="18" fillId="14" borderId="5" xfId="0" applyFont="1" applyFill="1" applyBorder="1" applyAlignment="1">
      <alignment horizontal="left" vertical="center"/>
    </xf>
    <xf numFmtId="0" fontId="19" fillId="19" borderId="6" xfId="0" applyFont="1" applyFill="1" applyBorder="1"/>
    <xf numFmtId="0" fontId="18" fillId="0" borderId="9" xfId="0" applyFont="1" applyBorder="1" applyAlignment="1">
      <alignment horizontal="center" vertical="center"/>
    </xf>
    <xf numFmtId="0" fontId="19" fillId="0" borderId="14" xfId="0" applyFont="1" applyBorder="1"/>
    <xf numFmtId="0" fontId="18" fillId="11" borderId="2" xfId="0" applyFont="1" applyFill="1" applyBorder="1" applyAlignment="1">
      <alignment horizontal="center" vertical="center"/>
    </xf>
    <xf numFmtId="0" fontId="19" fillId="0" borderId="3" xfId="0" applyFont="1" applyBorder="1"/>
    <xf numFmtId="0" fontId="19" fillId="0" borderId="4" xfId="0" applyFont="1" applyBorder="1"/>
    <xf numFmtId="0" fontId="21" fillId="12" borderId="5" xfId="0" applyFont="1" applyFill="1" applyBorder="1" applyAlignment="1">
      <alignment horizontal="left" vertical="center"/>
    </xf>
    <xf numFmtId="0" fontId="20" fillId="0" borderId="2" xfId="0" applyFont="1" applyBorder="1" applyAlignment="1">
      <alignment horizontal="center" vertical="center"/>
    </xf>
    <xf numFmtId="0" fontId="18" fillId="11" borderId="5" xfId="0" applyFont="1" applyFill="1" applyBorder="1" applyAlignment="1">
      <alignment horizontal="left" vertical="center"/>
    </xf>
    <xf numFmtId="0" fontId="20" fillId="0" borderId="5" xfId="0" applyFont="1" applyBorder="1" applyAlignment="1">
      <alignment horizontal="center" vertical="center"/>
    </xf>
    <xf numFmtId="0" fontId="18" fillId="22" borderId="5" xfId="0" applyFont="1" applyFill="1" applyBorder="1" applyAlignment="1">
      <alignment horizontal="center" vertical="center"/>
    </xf>
    <xf numFmtId="0" fontId="19" fillId="3" borderId="6" xfId="0" applyFont="1" applyFill="1" applyBorder="1"/>
    <xf numFmtId="0" fontId="18" fillId="14" borderId="2" xfId="0" applyFont="1" applyFill="1" applyBorder="1" applyAlignment="1">
      <alignment vertical="center"/>
    </xf>
    <xf numFmtId="0" fontId="19" fillId="19" borderId="3" xfId="0" applyFont="1" applyFill="1" applyBorder="1"/>
    <xf numFmtId="0" fontId="19" fillId="19" borderId="4" xfId="0" applyFont="1" applyFill="1" applyBorder="1"/>
    <xf numFmtId="0" fontId="18" fillId="14" borderId="5" xfId="0" applyFont="1" applyFill="1" applyBorder="1" applyAlignment="1">
      <alignment vertical="center"/>
    </xf>
  </cellXfs>
  <cellStyles count="5">
    <cellStyle name="Hiperlink" xfId="3" builtinId="8"/>
    <cellStyle name="Moeda" xfId="1" builtinId="4"/>
    <cellStyle name="Normal" xfId="0" builtinId="0"/>
    <cellStyle name="Vírgula" xfId="4" builtinId="3"/>
    <cellStyle name="Vírgula 2" xfId="2"/>
  </cellStyles>
  <dxfs count="0"/>
  <tableStyles count="0" defaultTableStyle="TableStyleMedium2" defaultPivotStyle="PivotStyleLight16"/>
  <colors>
    <mruColors>
      <color rgb="FFFA24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6-5CC6-11CF-8D67-00AA00BDCE1D}" ax:persistence="persistStream" r:id="rI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1256242</xdr:colOff>
          <xdr:row>105</xdr:row>
          <xdr:rowOff>140758</xdr:rowOff>
        </xdr:from>
        <xdr:to>
          <xdr:col>4</xdr:col>
          <xdr:colOff>225425</xdr:colOff>
          <xdr:row>106</xdr:row>
          <xdr:rowOff>183092</xdr:rowOff>
        </xdr:to>
        <xdr:sp macro="" textlink="">
          <xdr:nvSpPr>
            <xdr:cNvPr id="6145" name="Control 1" hidden="1">
              <a:extLst>
                <a:ext uri="{63B3BB69-23CF-44E3-9099-C40C66FF867C}">
                  <a14:compatExt spid="_x0000_s6145"/>
                </a:ext>
                <a:ext uri="{FF2B5EF4-FFF2-40B4-BE49-F238E27FC236}">
                  <a16:creationId xmlns="" xmlns:a16="http://schemas.microsoft.com/office/drawing/2014/main" id="{00000000-0008-0000-0100-00003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Debora Severino" id="{9BB14871-3DEB-4AE8-B880-2A4EFB7BB7E3}" userId="c07cade860173984" providerId="Windows Live"/>
</personList>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drive/folders/120MXwPMX2EQgHfRSGn4yR9f2j-8681UB?usp=drive_link" TargetMode="External"/><Relationship Id="rId299" Type="http://schemas.openxmlformats.org/officeDocument/2006/relationships/hyperlink" Target="https://drive.google.com/drive/folders/12m9rwgjf2VELwm3CDevRau17HGaH167_?usp=drive_link" TargetMode="External"/><Relationship Id="rId21" Type="http://schemas.openxmlformats.org/officeDocument/2006/relationships/hyperlink" Target="https://drive.google.com/drive/folders/190ZjHnRBlagQHV_CevAR-tmdImq88mO6?usp=drive_link" TargetMode="External"/><Relationship Id="rId63" Type="http://schemas.openxmlformats.org/officeDocument/2006/relationships/hyperlink" Target="https://drive.google.com/drive/folders/1K58zikMWfstiS3-Ac22FdryV8KIkmz-e?usp=drive_link" TargetMode="External"/><Relationship Id="rId159" Type="http://schemas.openxmlformats.org/officeDocument/2006/relationships/hyperlink" Target="https://drive.google.com/drive/folders/1EOkLNbfxRbayzodgDGDLY7rIBM1rO1ny?usp=share_link" TargetMode="External"/><Relationship Id="rId324" Type="http://schemas.openxmlformats.org/officeDocument/2006/relationships/hyperlink" Target="https://drive.google.com/drive/folders/1Z2UJ_w7t3n7ASNf_p-ujBa1QUUlYwLir?usp=drive_link" TargetMode="External"/><Relationship Id="rId366" Type="http://schemas.openxmlformats.org/officeDocument/2006/relationships/hyperlink" Target="https://drive.google.com/drive/folders/15BLtg7-KJ75h_QcxwZVu4YynEhdjY0DV?usp=drive_link" TargetMode="External"/><Relationship Id="rId170" Type="http://schemas.openxmlformats.org/officeDocument/2006/relationships/hyperlink" Target="https://drive.google.com/drive/folders/1By8JAneTAZC9asdI99X7rLLz9J3wH4XC?usp=share_link" TargetMode="External"/><Relationship Id="rId226" Type="http://schemas.openxmlformats.org/officeDocument/2006/relationships/hyperlink" Target="https://drive.google.com/drive/folders/1LyyV4bN2Acgj34JoaoKwvLd0Y6xDZcsl?usp=drive_link" TargetMode="External"/><Relationship Id="rId268" Type="http://schemas.openxmlformats.org/officeDocument/2006/relationships/hyperlink" Target="https://drive.google.com/drive/u/1/folders/142ETZj90SEEUHOOR3j0NQzK9wBJvVQSg" TargetMode="External"/><Relationship Id="rId32" Type="http://schemas.openxmlformats.org/officeDocument/2006/relationships/hyperlink" Target="https://drive.google.com/drive/folders/1ZznmxxsiM-3mKFcaVp096__SBqTlumk0?usp=drive_link" TargetMode="External"/><Relationship Id="rId74" Type="http://schemas.openxmlformats.org/officeDocument/2006/relationships/hyperlink" Target="https://drive.google.com/drive/folders/1qbvSDGJOBqQeUt9KZAl_HJgyrDfRRJW0?usp=drive_link" TargetMode="External"/><Relationship Id="rId128" Type="http://schemas.openxmlformats.org/officeDocument/2006/relationships/hyperlink" Target="https://drive.google.com/drive/folders/120MXwPMX2EQgHfRSGn4yR9f2j-8681UB?usp=drive_link" TargetMode="External"/><Relationship Id="rId335" Type="http://schemas.openxmlformats.org/officeDocument/2006/relationships/hyperlink" Target="https://drive.google.com/drive/folders/1q2i4gwjr4WRakcHF6q6h-_cBpXL19tbk?usp=drive_link" TargetMode="External"/><Relationship Id="rId377" Type="http://schemas.openxmlformats.org/officeDocument/2006/relationships/hyperlink" Target="https://drive.google.com/drive/folders/1Gx195xXZ5W1tfjFwwwflCFdyPIUd3AUU?usp=drive_link" TargetMode="External"/><Relationship Id="rId5" Type="http://schemas.openxmlformats.org/officeDocument/2006/relationships/hyperlink" Target="https://drive.google.com/drive/folders/1LyyV4bN2Acgj34JoaoKwvLd0Y6xDZcsl?usp=drive_link" TargetMode="External"/><Relationship Id="rId181" Type="http://schemas.openxmlformats.org/officeDocument/2006/relationships/hyperlink" Target="https://drive.google.com/drive/folders/1r7cSun1IXBEGoZDQ1hLJcZsjgNrMKGjQ?usp=drive_link" TargetMode="External"/><Relationship Id="rId237" Type="http://schemas.openxmlformats.org/officeDocument/2006/relationships/hyperlink" Target="https://drive.google.com/drive/folders/1a2Xei_qEngN_YgnizR-g3MWPVg8U-9NJ?usp=drive_link" TargetMode="External"/><Relationship Id="rId402" Type="http://schemas.openxmlformats.org/officeDocument/2006/relationships/hyperlink" Target="https://drive.google.com/drive/folders/1r7cSun1IXBEGoZDQ1hLJcZsjgNrMKGjQ?usp=drive_link" TargetMode="External"/><Relationship Id="rId279" Type="http://schemas.openxmlformats.org/officeDocument/2006/relationships/hyperlink" Target="https://drive.google.com/drive/folders/1gC5SDoF_l0cFkZwYaiqVnKd1WOXoZPvh?usp=drive_link" TargetMode="External"/><Relationship Id="rId43" Type="http://schemas.openxmlformats.org/officeDocument/2006/relationships/hyperlink" Target="https://drive.google.com/drive/folders/1oIdVZn3S2HFyU13vQL3I2wf8w9zUQzHz?usp=drive_link" TargetMode="External"/><Relationship Id="rId139" Type="http://schemas.openxmlformats.org/officeDocument/2006/relationships/hyperlink" Target="https://drive.google.com/drive/folders/120MXwPMX2EQgHfRSGn4yR9f2j-8681UB?usp=drive_link" TargetMode="External"/><Relationship Id="rId290" Type="http://schemas.openxmlformats.org/officeDocument/2006/relationships/hyperlink" Target="https://drive.google.com/drive/folders/120MXwPMX2EQgHfRSGn4yR9f2j-8681UB?usp=drive_link" TargetMode="External"/><Relationship Id="rId304" Type="http://schemas.openxmlformats.org/officeDocument/2006/relationships/hyperlink" Target="https://drive.google.com/drive/folders/1mw5DY17VQSEvGoAynxRz5pkccrVw8rot?usp=drive_link" TargetMode="External"/><Relationship Id="rId346" Type="http://schemas.openxmlformats.org/officeDocument/2006/relationships/hyperlink" Target="https://drive.google.com/drive/folders/1Yd1BqTi6CB1Psw6PTTIVwlCZPM9Ico4n?usp=drive_link" TargetMode="External"/><Relationship Id="rId388" Type="http://schemas.openxmlformats.org/officeDocument/2006/relationships/hyperlink" Target="https://drive.google.com/drive/folders/12yEfTlyxLrmnnqg0OGizZBV3zdPvI2Jv?usp=drive_link" TargetMode="External"/><Relationship Id="rId85" Type="http://schemas.openxmlformats.org/officeDocument/2006/relationships/hyperlink" Target="https://drive.google.com/drive/folders/1mNlYYj9Vq0xKIRNhW-3Q6UW9x0aSOKZc?usp=drive_link" TargetMode="External"/><Relationship Id="rId150" Type="http://schemas.openxmlformats.org/officeDocument/2006/relationships/hyperlink" Target="https://drive.google.com/drive/folders/1FJqt7uY-mIw8vQouaHSiU5A6eoK4YheW?usp=share_link" TargetMode="External"/><Relationship Id="rId192" Type="http://schemas.openxmlformats.org/officeDocument/2006/relationships/hyperlink" Target="https://drive.google.com/drive/folders/1zDOVa0pkvZX5O3k6_ZcqkwVlxfUPnsjy" TargetMode="External"/><Relationship Id="rId206" Type="http://schemas.openxmlformats.org/officeDocument/2006/relationships/hyperlink" Target="https://drive.google.com/drive/folders/1lAd2Wxod0SWl4R-EDTP-LsPpvV637bPr?usp=drive_link" TargetMode="External"/><Relationship Id="rId413" Type="http://schemas.openxmlformats.org/officeDocument/2006/relationships/hyperlink" Target="https://drive.google.com/drive/folders/1FJqt7uY-mIw8vQouaHSiU5A6eoK4YheW?usp=share_link" TargetMode="External"/><Relationship Id="rId248" Type="http://schemas.openxmlformats.org/officeDocument/2006/relationships/hyperlink" Target="https://drive.google.com/drive/folders/1LyyV4bN2Acgj34JoaoKwvLd0Y6xDZcsl?usp=drive_link" TargetMode="External"/><Relationship Id="rId12" Type="http://schemas.openxmlformats.org/officeDocument/2006/relationships/hyperlink" Target="https://drive.google.com/drive/folders/1FQOdimKPYkeXc_q64PqigQcsG4OCsRuy?usp=drive_link" TargetMode="External"/><Relationship Id="rId108" Type="http://schemas.openxmlformats.org/officeDocument/2006/relationships/hyperlink" Target="https://drive.google.com/drive/folders/1SLc1ZrnikaIOuHUcevbBbnhi51dBIev8?usp=drive_link" TargetMode="External"/><Relationship Id="rId315" Type="http://schemas.openxmlformats.org/officeDocument/2006/relationships/hyperlink" Target="https://drive.google.com/drive/folders/1TzXcj19vKKWjHBzibHo7QJK5Gws8DqC5?usp=drive_link" TargetMode="External"/><Relationship Id="rId357" Type="http://schemas.openxmlformats.org/officeDocument/2006/relationships/hyperlink" Target="https://drive.google.com/drive/u/1/folders/142ETZj90SEEUHOOR3j0NQzK9wBJvVQSg" TargetMode="External"/><Relationship Id="rId54" Type="http://schemas.openxmlformats.org/officeDocument/2006/relationships/hyperlink" Target="https://drive.google.com/drive/folders/1LyyV4bN2Acgj34JoaoKwvLd0Y6xDZcsl?usp=drive_link" TargetMode="External"/><Relationship Id="rId96" Type="http://schemas.openxmlformats.org/officeDocument/2006/relationships/hyperlink" Target="https://drive.google.com/drive/folders/1dwJuSxuKtkAwCG0sRwlv6w-mCRF0w6i2?usp=drive_link" TargetMode="External"/><Relationship Id="rId161" Type="http://schemas.openxmlformats.org/officeDocument/2006/relationships/hyperlink" Target="https://drive.google.com/drive/folders/1tczWVu-57PrrQj0oEySU1iYfjAWNV42z?usp=drive_link" TargetMode="External"/><Relationship Id="rId217" Type="http://schemas.openxmlformats.org/officeDocument/2006/relationships/hyperlink" Target="https://drive.google.com/drive/folders/1r7cSun1IXBEGoZDQ1hLJcZsjgNrMKGjQ?usp=drive_link" TargetMode="External"/><Relationship Id="rId399" Type="http://schemas.openxmlformats.org/officeDocument/2006/relationships/hyperlink" Target="https://drive.google.com/drive/folders/1qjOwXOXAXesbeXjhcpu7W27XQf9HEckM?usp=drive_link" TargetMode="External"/><Relationship Id="rId259" Type="http://schemas.openxmlformats.org/officeDocument/2006/relationships/hyperlink" Target="https://drive.google.com/drive/folders/1dwJuSxuKtkAwCG0sRwlv6w-mCRF0w6i2?usp=drive_link" TargetMode="External"/><Relationship Id="rId23" Type="http://schemas.openxmlformats.org/officeDocument/2006/relationships/hyperlink" Target="https://drive.google.com/drive/folders/1FiJawi5_5DTfPqxD5Wtx2stqliaRrKE6?usp=drive_link" TargetMode="External"/><Relationship Id="rId119" Type="http://schemas.openxmlformats.org/officeDocument/2006/relationships/hyperlink" Target="https://drive.google.com/drive/folders/1r7cSun1IXBEGoZDQ1hLJcZsjgNrMKGjQ?usp=drive_link" TargetMode="External"/><Relationship Id="rId270" Type="http://schemas.openxmlformats.org/officeDocument/2006/relationships/hyperlink" Target="https://drive.google.com/drive/folders/1XbQg8xMUiZQEHPtzlGzBxZSthmVTClwJ?usp=drive_link" TargetMode="External"/><Relationship Id="rId326" Type="http://schemas.openxmlformats.org/officeDocument/2006/relationships/hyperlink" Target="https://drive.google.com/drive/folders/1LyyV4bN2Acgj34JoaoKwvLd0Y6xDZcsl?usp=drive_link" TargetMode="External"/><Relationship Id="rId65" Type="http://schemas.openxmlformats.org/officeDocument/2006/relationships/hyperlink" Target="https://drive.google.com/drive/folders/1FwENUTtrStIjKv_zpn8QKNUATlJgKRoK?usp=drive_link" TargetMode="External"/><Relationship Id="rId130" Type="http://schemas.openxmlformats.org/officeDocument/2006/relationships/hyperlink" Target="https://drive.google.com/drive/folders/120MXwPMX2EQgHfRSGn4yR9f2j-8681UB?usp=drive_link" TargetMode="External"/><Relationship Id="rId368" Type="http://schemas.openxmlformats.org/officeDocument/2006/relationships/hyperlink" Target="https://drive.google.com/drive/folders/12oMHY3Ao6oxguIB_bDdhM_KWTNz6sVcn?usp=drive_link" TargetMode="External"/><Relationship Id="rId172" Type="http://schemas.openxmlformats.org/officeDocument/2006/relationships/hyperlink" Target="https://drive.google.com/drive/folders/1QjKVvSkkLvoNffP2TT-fOLLQ9L_VDaZM?usp=drive_link" TargetMode="External"/><Relationship Id="rId228" Type="http://schemas.openxmlformats.org/officeDocument/2006/relationships/hyperlink" Target="https://drive.google.com/drive/folders/1LyyV4bN2Acgj34JoaoKwvLd0Y6xDZcsl?usp=drive_link" TargetMode="External"/><Relationship Id="rId281" Type="http://schemas.openxmlformats.org/officeDocument/2006/relationships/hyperlink" Target="https://drive.google.com/drive/folders/1kEeHUOSIBZU-xyCPyPgs7EmwYgslHor8?usp=drive_link" TargetMode="External"/><Relationship Id="rId337" Type="http://schemas.openxmlformats.org/officeDocument/2006/relationships/hyperlink" Target="https://drive.google.com/drive/folders/16YtisasXNET9WGl_adBv4495HMz4vCM-?usp=drive_link" TargetMode="External"/><Relationship Id="rId34" Type="http://schemas.openxmlformats.org/officeDocument/2006/relationships/hyperlink" Target="https://drive.google.com/drive/folders/1r7cSun1IXBEGoZDQ1hLJcZsjgNrMKGjQ?usp=drive_link" TargetMode="External"/><Relationship Id="rId76" Type="http://schemas.openxmlformats.org/officeDocument/2006/relationships/hyperlink" Target="https://drive.google.com/drive/folders/1K58zikMWfstiS3-Ac22FdryV8KIkmz-e?usp=drive_link" TargetMode="External"/><Relationship Id="rId141" Type="http://schemas.openxmlformats.org/officeDocument/2006/relationships/hyperlink" Target="https://drive.google.com/drive/folders/1rtABmbX3l6kPXT5_1DF9LWN7yjvvVBAD?usp=drive_link" TargetMode="External"/><Relationship Id="rId379" Type="http://schemas.openxmlformats.org/officeDocument/2006/relationships/hyperlink" Target="https://drive.google.com/drive/folders/11DsEGIx5euDXI8Btecz3x_mw5vk8dniO?usp=drive_link" TargetMode="External"/><Relationship Id="rId7" Type="http://schemas.openxmlformats.org/officeDocument/2006/relationships/hyperlink" Target="https://drive.google.com/drive/folders/1dwJuSxuKtkAwCG0sRwlv6w-mCRF0w6i2?usp=drive_link" TargetMode="External"/><Relationship Id="rId183" Type="http://schemas.openxmlformats.org/officeDocument/2006/relationships/hyperlink" Target="https://drive.google.com/drive/folders/1l0ivQuR0oQl3Y9acgXsnHBm7fKooFA19?usp=drive_link" TargetMode="External"/><Relationship Id="rId239" Type="http://schemas.openxmlformats.org/officeDocument/2006/relationships/hyperlink" Target="https://drive.google.com/drive/folders/1Z2UJ_w7t3n7ASNf_p-ujBa1QUUlYwLir?usp=drive_link" TargetMode="External"/><Relationship Id="rId390" Type="http://schemas.openxmlformats.org/officeDocument/2006/relationships/hyperlink" Target="https://drive.google.com/drive/folders/1RG_KL_p0Rc0JgEWAlpWFmk-ndOg8M7Nu?usp=drive_link" TargetMode="External"/><Relationship Id="rId404" Type="http://schemas.openxmlformats.org/officeDocument/2006/relationships/hyperlink" Target="https://drive.google.com/drive/folders/14-8Bk0iZOqkEdAwRTEZDQ32A14RIMPwX?usp=drive_link" TargetMode="External"/><Relationship Id="rId250" Type="http://schemas.openxmlformats.org/officeDocument/2006/relationships/hyperlink" Target="https://drive.google.com/drive/folders/1LyyV4bN2Acgj34JoaoKwvLd0Y6xDZcsl?usp=drive_link" TargetMode="External"/><Relationship Id="rId292" Type="http://schemas.openxmlformats.org/officeDocument/2006/relationships/hyperlink" Target="https://drive.google.com/drive/folders/1mw5DY17VQSEvGoAynxRz5pkccrVw8rot?usp=drive_link" TargetMode="External"/><Relationship Id="rId306" Type="http://schemas.openxmlformats.org/officeDocument/2006/relationships/hyperlink" Target="https://drive.google.com/drive/folders/1o6RWUJGtlJRzxnxb-Gn6DIyvcBoHrZKO?usp=drive_link" TargetMode="External"/><Relationship Id="rId45" Type="http://schemas.openxmlformats.org/officeDocument/2006/relationships/hyperlink" Target="https://drive.google.com/drive/folders/1SLc1ZrnikaIOuHUcevbBbnhi51dBIev8?usp=drive_link" TargetMode="External"/><Relationship Id="rId87" Type="http://schemas.openxmlformats.org/officeDocument/2006/relationships/hyperlink" Target="https://drive.google.com/drive/folders/14FNLXRLQnCqcuuDRXlPVOjcKLnbnfhBs?usp=drive_link" TargetMode="External"/><Relationship Id="rId110" Type="http://schemas.openxmlformats.org/officeDocument/2006/relationships/hyperlink" Target="https://drive.google.com/drive/folders/1FQOdimKPYkeXc_q64PqigQcsG4OCsRuy?usp=drive_link" TargetMode="External"/><Relationship Id="rId348" Type="http://schemas.openxmlformats.org/officeDocument/2006/relationships/hyperlink" Target="https://drive.google.com/drive/folders/1WKoF_gLLIxRSCXM-7l1ZoPem-MGoFNRY?usp=drive_link" TargetMode="External"/><Relationship Id="rId152" Type="http://schemas.openxmlformats.org/officeDocument/2006/relationships/hyperlink" Target="https://drive.google.com/drive/folders/1EOkLNbfxRbayzodgDGDLY7rIBM1rO1ny?usp=share_link" TargetMode="External"/><Relationship Id="rId194" Type="http://schemas.openxmlformats.org/officeDocument/2006/relationships/hyperlink" Target="https://drive.google.com/drive/folders/1Be-fI9a_ZK4c3qUAU5l0dNmwXYxLKZqX" TargetMode="External"/><Relationship Id="rId208" Type="http://schemas.openxmlformats.org/officeDocument/2006/relationships/hyperlink" Target="https://drive.google.com/drive/folders/1SLc1ZrnikaIOuHUcevbBbnhi51dBIev8?usp=drive_link" TargetMode="External"/><Relationship Id="rId415" Type="http://schemas.openxmlformats.org/officeDocument/2006/relationships/printerSettings" Target="../printerSettings/printerSettings1.bin"/><Relationship Id="rId261" Type="http://schemas.openxmlformats.org/officeDocument/2006/relationships/hyperlink" Target="https://drive.google.com/drive/folders/1oIdVZn3S2HFyU13vQL3I2wf8w9zUQzHz?usp=drive_link" TargetMode="External"/><Relationship Id="rId14" Type="http://schemas.openxmlformats.org/officeDocument/2006/relationships/hyperlink" Target="https://drive.google.com/drive/folders/1CbLhHMczmm3z-524Zedqh0ji-pPH1E8L?usp=drive_link" TargetMode="External"/><Relationship Id="rId56" Type="http://schemas.openxmlformats.org/officeDocument/2006/relationships/hyperlink" Target="https://drive.google.com/drive/folders/120MXwPMX2EQgHfRSGn4yR9f2j-8681UB?usp=drive_link" TargetMode="External"/><Relationship Id="rId317" Type="http://schemas.openxmlformats.org/officeDocument/2006/relationships/hyperlink" Target="https://drive.google.com/drive/folders/1OrGM4aOYt_04LnMHBBxgs93twoSYRu6n?usp=drive_link" TargetMode="External"/><Relationship Id="rId359" Type="http://schemas.openxmlformats.org/officeDocument/2006/relationships/hyperlink" Target="https://drive.google.com/drive/folders/1S2k8FWE4IWat1RSmO24efZXnVSWAUW3Y?usp=drive_link" TargetMode="External"/><Relationship Id="rId98" Type="http://schemas.openxmlformats.org/officeDocument/2006/relationships/hyperlink" Target="https://drive.google.com/drive/folders/1LyyV4bN2Acgj34JoaoKwvLd0Y6xDZcsl?usp=drive_link" TargetMode="External"/><Relationship Id="rId121" Type="http://schemas.openxmlformats.org/officeDocument/2006/relationships/hyperlink" Target="https://drive.google.com/drive/folders/1r7cSun1IXBEGoZDQ1hLJcZsjgNrMKGjQ?usp=drive_link" TargetMode="External"/><Relationship Id="rId163" Type="http://schemas.openxmlformats.org/officeDocument/2006/relationships/hyperlink" Target="https://drive.google.com/drive/folders/1zDOVa0pkvZX5O3k6_ZcqkwVlxfUPnsjy?usp=drive_link" TargetMode="External"/><Relationship Id="rId219" Type="http://schemas.openxmlformats.org/officeDocument/2006/relationships/hyperlink" Target="https://drive.google.com/drive/folders/1FQOdimKPYkeXc_q64PqigQcsG4OCsRuy?usp=drive_link" TargetMode="External"/><Relationship Id="rId370" Type="http://schemas.openxmlformats.org/officeDocument/2006/relationships/hyperlink" Target="https://drive.google.com/drive/folders/1EYP8vIcnV7rkXi0P_dfd58L7EGqt9W39?usp=drive_link" TargetMode="External"/><Relationship Id="rId230" Type="http://schemas.openxmlformats.org/officeDocument/2006/relationships/hyperlink" Target="https://drive.google.com/drive/folders/120MXwPMX2EQgHfRSGn4yR9f2j-8681UB?usp=drive_link" TargetMode="External"/><Relationship Id="rId25" Type="http://schemas.openxmlformats.org/officeDocument/2006/relationships/hyperlink" Target="https://drive.google.com/drive/folders/1mNlYYj9Vq0xKIRNhW-3Q6UW9x0aSOKZc?usp=drive_link" TargetMode="External"/><Relationship Id="rId67" Type="http://schemas.openxmlformats.org/officeDocument/2006/relationships/hyperlink" Target="https://drive.google.com/drive/folders/1FwENUTtrStIjKv_zpn8QKNUATlJgKRoK?usp=drive_link" TargetMode="External"/><Relationship Id="rId272" Type="http://schemas.openxmlformats.org/officeDocument/2006/relationships/hyperlink" Target="https://drive.google.com/drive/folders/1KNN3wDhomfQquB5xh7OcO8vG5naEeLrS?usp=drive_link" TargetMode="External"/><Relationship Id="rId328" Type="http://schemas.openxmlformats.org/officeDocument/2006/relationships/hyperlink" Target="https://drive.google.com/drive/folders/1bEUwK6S8LWWJGeUtxuQVELu3LpCQuLSC?usp=drive_link" TargetMode="External"/><Relationship Id="rId132" Type="http://schemas.openxmlformats.org/officeDocument/2006/relationships/hyperlink" Target="https://drive.google.com/drive/folders/120MXwPMX2EQgHfRSGn4yR9f2j-8681UB?usp=drive_link" TargetMode="External"/><Relationship Id="rId174" Type="http://schemas.openxmlformats.org/officeDocument/2006/relationships/hyperlink" Target="https://drive.google.com/drive/folders/1BgX7vUCZR6Fv1GaCY72txZs0t8ZYZ5DJ?usp=drive_link" TargetMode="External"/><Relationship Id="rId381" Type="http://schemas.openxmlformats.org/officeDocument/2006/relationships/hyperlink" Target="https://drive.google.com/drive/folders/1Jora5cl9cpbKYQCLqmHVgRJSupmTOFrq?usp=drive_link" TargetMode="External"/><Relationship Id="rId241" Type="http://schemas.openxmlformats.org/officeDocument/2006/relationships/hyperlink" Target="https://drive.google.com/drive/folders/1dwJuSxuKtkAwCG0sRwlv6w-mCRF0w6i2?usp=drive_link" TargetMode="External"/><Relationship Id="rId36" Type="http://schemas.openxmlformats.org/officeDocument/2006/relationships/hyperlink" Target="https://drive.google.com/drive/folders/1JlcnJ_0cSSDYmJtrzJ7zaqp-Im-GGRu_?usp=drive_link" TargetMode="External"/><Relationship Id="rId283" Type="http://schemas.openxmlformats.org/officeDocument/2006/relationships/hyperlink" Target="https://drive.google.com/drive/folders/12m9rwgjf2VELwm3CDevRau17HGaH167_?usp=drive_link" TargetMode="External"/><Relationship Id="rId339" Type="http://schemas.openxmlformats.org/officeDocument/2006/relationships/hyperlink" Target="https://drive.google.com/drive/folders/1X3-5fCfRPCB9D-27dkougajmNLRQZZiE?usp=drive_link" TargetMode="External"/><Relationship Id="rId78" Type="http://schemas.openxmlformats.org/officeDocument/2006/relationships/hyperlink" Target="https://drive.google.com/drive/folders/1K58zikMWfstiS3-Ac22FdryV8KIkmz-e?usp=drive_link" TargetMode="External"/><Relationship Id="rId101" Type="http://schemas.openxmlformats.org/officeDocument/2006/relationships/hyperlink" Target="https://drive.google.com/drive/folders/1Z2UJ_w7t3n7ASNf_p-ujBa1QUUlYwLir?usp=drive_link" TargetMode="External"/><Relationship Id="rId143" Type="http://schemas.openxmlformats.org/officeDocument/2006/relationships/hyperlink" Target="https://drive.google.com/drive/folders/1BgX7vUCZR6Fv1GaCY72txZs0t8ZYZ5DJ?usp=share_link" TargetMode="External"/><Relationship Id="rId185" Type="http://schemas.openxmlformats.org/officeDocument/2006/relationships/hyperlink" Target="https://drive.google.com/drive/folders/1vD4ilvzG7qqvCU3cVlBGzkfYbG7ARSG8?usp=drive_link" TargetMode="External"/><Relationship Id="rId350" Type="http://schemas.openxmlformats.org/officeDocument/2006/relationships/hyperlink" Target="https://drive.google.com/drive/folders/12yEfTlyxLrmnnqg0OGizZBV3zdPvI2Jv?usp=drive_link" TargetMode="External"/><Relationship Id="rId406" Type="http://schemas.openxmlformats.org/officeDocument/2006/relationships/hyperlink" Target="https://drive.google.com/drive/folders/1ho3xzp-XwdrlJgG236Rfr1NKGTCexYu4?usp=drive_link" TargetMode="External"/><Relationship Id="rId9" Type="http://schemas.openxmlformats.org/officeDocument/2006/relationships/hyperlink" Target="https://drive.google.com/drive/folders/1LyyV4bN2Acgj34JoaoKwvLd0Y6xDZcsl?usp=drive_link" TargetMode="External"/><Relationship Id="rId210" Type="http://schemas.openxmlformats.org/officeDocument/2006/relationships/hyperlink" Target="https://drive.google.com/drive/folders/120MXwPMX2EQgHfRSGn4yR9f2j-8681UB?usp=drive_link" TargetMode="External"/><Relationship Id="rId392" Type="http://schemas.openxmlformats.org/officeDocument/2006/relationships/hyperlink" Target="https://drive.google.com/drive/folders/14-8Bk0iZOqkEdAwRTEZDQ32A14RIMPwX?usp=drive_link" TargetMode="External"/><Relationship Id="rId252" Type="http://schemas.openxmlformats.org/officeDocument/2006/relationships/hyperlink" Target="https://drive.google.com/drive/folders/1Z2UJ_w7t3n7ASNf_p-ujBa1QUUlYwLir?usp=drive_link" TargetMode="External"/><Relationship Id="rId294" Type="http://schemas.openxmlformats.org/officeDocument/2006/relationships/hyperlink" Target="https://drive.google.com/drive/folders/15I5GU-TejHPmw2TUzaiPqPTzYpkQv7_y?usp=drive_link" TargetMode="External"/><Relationship Id="rId308" Type="http://schemas.openxmlformats.org/officeDocument/2006/relationships/hyperlink" Target="https://drive.google.com/drive/folders/1iT6ZviRENreMUytEA-z71XMf4gMCGbbL?usp=drive_link" TargetMode="External"/><Relationship Id="rId47" Type="http://schemas.openxmlformats.org/officeDocument/2006/relationships/hyperlink" Target="https://drive.google.com/drive/folders/1lAd2Wxod0SWl4R-EDTP-LsPpvV637bPr?usp=drive_link" TargetMode="External"/><Relationship Id="rId89" Type="http://schemas.openxmlformats.org/officeDocument/2006/relationships/hyperlink" Target="https://drive.google.com/drive/folders/120MXwPMX2EQgHfRSGn4yR9f2j-8681UB?usp=drive_link" TargetMode="External"/><Relationship Id="rId112" Type="http://schemas.openxmlformats.org/officeDocument/2006/relationships/hyperlink" Target="https://drive.google.com/drive/folders/1lAd2Wxod0SWl4R-EDTP-LsPpvV637bPr?usp=drive_link" TargetMode="External"/><Relationship Id="rId154" Type="http://schemas.openxmlformats.org/officeDocument/2006/relationships/hyperlink" Target="https://drive.google.com/drive/folders/1BgX7vUCZR6Fv1GaCY72txZs0t8ZYZ5DJ?usp=share_link" TargetMode="External"/><Relationship Id="rId361" Type="http://schemas.openxmlformats.org/officeDocument/2006/relationships/hyperlink" Target="https://drive.google.com/drive/folders/1hNLFaS6JLTz7Euj0w2MXSsDg8OlD6PHn?usp=drive_link" TargetMode="External"/><Relationship Id="rId196" Type="http://schemas.openxmlformats.org/officeDocument/2006/relationships/hyperlink" Target="https://drive.google.com/drive/folders/1fNtD5ruf2_q0TIyLjRLYFZpnox-L8YSw" TargetMode="External"/><Relationship Id="rId417" Type="http://schemas.openxmlformats.org/officeDocument/2006/relationships/vmlDrawing" Target="../drawings/vmlDrawing2.vml"/><Relationship Id="rId16" Type="http://schemas.openxmlformats.org/officeDocument/2006/relationships/hyperlink" Target="https://drive.google.com/drive/folders/1F6CNgTClA5VKqOowRLPlNHn8FLAIybOf?usp=drive_link" TargetMode="External"/><Relationship Id="rId221" Type="http://schemas.openxmlformats.org/officeDocument/2006/relationships/hyperlink" Target="https://drive.google.com/drive/folders/1oIdVZn3S2HFyU13vQL3I2wf8w9zUQzHz?usp=drive_link" TargetMode="External"/><Relationship Id="rId263" Type="http://schemas.openxmlformats.org/officeDocument/2006/relationships/hyperlink" Target="https://drive.google.com/drive/folders/1lAd2Wxod0SWl4R-EDTP-LsPpvV637bPr?usp=drive_link" TargetMode="External"/><Relationship Id="rId319" Type="http://schemas.openxmlformats.org/officeDocument/2006/relationships/hyperlink" Target="https://drive.google.com/drive/folders/1TVWRcnnQa3jAyYzthTgi7JzofB2Oz9ij?usp=drive_link" TargetMode="External"/><Relationship Id="rId58" Type="http://schemas.openxmlformats.org/officeDocument/2006/relationships/hyperlink" Target="https://drive.google.com/drive/folders/120MXwPMX2EQgHfRSGn4yR9f2j-8681UB?usp=drive_link" TargetMode="External"/><Relationship Id="rId123" Type="http://schemas.openxmlformats.org/officeDocument/2006/relationships/hyperlink" Target="https://drive.google.com/drive/folders/1LyyV4bN2Acgj34JoaoKwvLd0Y6xDZcsl?usp=drive_link" TargetMode="External"/><Relationship Id="rId330" Type="http://schemas.openxmlformats.org/officeDocument/2006/relationships/hyperlink" Target="https://drive.google.com/drive/folders/120MXwPMX2EQgHfRSGn4yR9f2j-8681UB?usp=drive_link" TargetMode="External"/><Relationship Id="rId165" Type="http://schemas.openxmlformats.org/officeDocument/2006/relationships/hyperlink" Target="https://drive.google.com/drive/folders/1fNtD5ruf2_q0TIyLjRLYFZpnox-L8YSw?usp=drive_link" TargetMode="External"/><Relationship Id="rId372" Type="http://schemas.openxmlformats.org/officeDocument/2006/relationships/hyperlink" Target="https://drive.google.com/drive/folders/1a2q_z6wYLMFTG4lOUFQ7pz-f80EbS5BL?usp=drive_link" TargetMode="External"/><Relationship Id="rId232" Type="http://schemas.openxmlformats.org/officeDocument/2006/relationships/hyperlink" Target="https://drive.google.com/drive/folders/1ZWcXPGS7M2huXpeBUpzpb9CxMJuZNUfm?usp=drive_link" TargetMode="External"/><Relationship Id="rId274" Type="http://schemas.openxmlformats.org/officeDocument/2006/relationships/hyperlink" Target="https://drive.google.com/drive/folders/1X8vfCLQu2NgZLmTj0E-Yf2KLe3Oqsd_f?usp=drive_link" TargetMode="External"/><Relationship Id="rId27" Type="http://schemas.openxmlformats.org/officeDocument/2006/relationships/hyperlink" Target="https://drive.google.com/drive/folders/1mNlYYj9Vq0xKIRNhW-3Q6UW9x0aSOKZc?usp=drive_link" TargetMode="External"/><Relationship Id="rId69" Type="http://schemas.openxmlformats.org/officeDocument/2006/relationships/hyperlink" Target="https://drive.google.com/drive/folders/1LyyV4bN2Acgj34JoaoKwvLd0Y6xDZcsl?usp=drive_link" TargetMode="External"/><Relationship Id="rId134" Type="http://schemas.openxmlformats.org/officeDocument/2006/relationships/hyperlink" Target="https://drive.google.com/drive/folders/1o-IodWpcbSam3e2X7rGaL2nX1KB1b_FW?usp=drive_link" TargetMode="External"/><Relationship Id="rId80" Type="http://schemas.openxmlformats.org/officeDocument/2006/relationships/hyperlink" Target="https://drive.google.com/drive/folders/1FwENUTtrStIjKv_zpn8QKNUATlJgKRoK?usp=drive_link" TargetMode="External"/><Relationship Id="rId176" Type="http://schemas.openxmlformats.org/officeDocument/2006/relationships/hyperlink" Target="https://drive.google.com/drive/folders/1BgX7vUCZR6Fv1GaCY72txZs0t8ZYZ5DJ?usp=drive_link" TargetMode="External"/><Relationship Id="rId341" Type="http://schemas.openxmlformats.org/officeDocument/2006/relationships/hyperlink" Target="https://drive.google.com/drive/folders/1F-ZR66w8KZSmyr30inEpNp56HAsk9T7Y?usp=drive_link" TargetMode="External"/><Relationship Id="rId383" Type="http://schemas.openxmlformats.org/officeDocument/2006/relationships/hyperlink" Target="https://drive.google.com/drive/folders/1w2UxpyhbEhPJhQ6lt9mJSLcqbX19j177?usp=drive_link" TargetMode="External"/><Relationship Id="rId201" Type="http://schemas.openxmlformats.org/officeDocument/2006/relationships/hyperlink" Target="https://drive.google.com/drive/folders/1LyyV4bN2Acgj34JoaoKwvLd0Y6xDZcsl?usp=drive_link" TargetMode="External"/><Relationship Id="rId222" Type="http://schemas.openxmlformats.org/officeDocument/2006/relationships/hyperlink" Target="https://drive.google.com/drive/folders/1oIdVZn3S2HFyU13vQL3I2wf8w9zUQzHz?usp=drive_link" TargetMode="External"/><Relationship Id="rId243" Type="http://schemas.openxmlformats.org/officeDocument/2006/relationships/hyperlink" Target="https://drive.google.com/drive/folders/1le6dunZsNpveh1sic_jh8o4eITNCNk88?usp=drive_link" TargetMode="External"/><Relationship Id="rId264" Type="http://schemas.openxmlformats.org/officeDocument/2006/relationships/hyperlink" Target="https://drive.google.com/drive/folders/1lAd2Wxod0SWl4R-EDTP-LsPpvV637bPr?usp=drive_link" TargetMode="External"/><Relationship Id="rId285" Type="http://schemas.openxmlformats.org/officeDocument/2006/relationships/hyperlink" Target="https://drive.google.com/drive/folders/1FQOdimKPYkeXc_q64PqigQcsG4OCsRuy?usp=drive_link" TargetMode="External"/><Relationship Id="rId17" Type="http://schemas.openxmlformats.org/officeDocument/2006/relationships/hyperlink" Target="https://drive.google.com/drive/folders/1WEylBWY-Z5CmH6IT_IH8fCtaKHT1gPl6?usp=drive_link" TargetMode="External"/><Relationship Id="rId38" Type="http://schemas.openxmlformats.org/officeDocument/2006/relationships/hyperlink" Target="https://drive.google.com/drive/folders/1WEylBWY-Z5CmH6IT_IH8fCtaKHT1gPl6?usp=drive_link" TargetMode="External"/><Relationship Id="rId59" Type="http://schemas.openxmlformats.org/officeDocument/2006/relationships/hyperlink" Target="https://drive.google.com/drive/folders/1K58zikMWfstiS3-Ac22FdryV8KIkmz-e?usp=drive_link" TargetMode="External"/><Relationship Id="rId103" Type="http://schemas.openxmlformats.org/officeDocument/2006/relationships/hyperlink" Target="https://drive.google.com/drive/folders/1Z2UJ_w7t3n7ASNf_p-ujBa1QUUlYwLir?usp=drive_link" TargetMode="External"/><Relationship Id="rId124" Type="http://schemas.openxmlformats.org/officeDocument/2006/relationships/hyperlink" Target="https://drive.google.com/drive/folders/1LyyV4bN2Acgj34JoaoKwvLd0Y6xDZcsl?usp=drive_link" TargetMode="External"/><Relationship Id="rId310" Type="http://schemas.openxmlformats.org/officeDocument/2006/relationships/hyperlink" Target="https://drive.google.com/drive/folders/1iT6ZviRENreMUytEA-z71XMf4gMCGbbL?usp=drive_link" TargetMode="External"/><Relationship Id="rId70" Type="http://schemas.openxmlformats.org/officeDocument/2006/relationships/hyperlink" Target="https://drive.google.com/drive/folders/1Z2UJ_w7t3n7ASNf_p-ujBa1QUUlYwLir?usp=drive_link" TargetMode="External"/><Relationship Id="rId91" Type="http://schemas.openxmlformats.org/officeDocument/2006/relationships/hyperlink" Target="https://drive.google.com/drive/folders/1uWR_gyeSvzGZOsyCWPwBNClvSRrS4lhg?usp=drive_link" TargetMode="External"/><Relationship Id="rId145" Type="http://schemas.openxmlformats.org/officeDocument/2006/relationships/hyperlink" Target="https://drive.google.com/drive/folders/1Be-fI9a_ZK4c3qUAU5l0dNmwXYxLKZqX?usp=share_link" TargetMode="External"/><Relationship Id="rId166" Type="http://schemas.openxmlformats.org/officeDocument/2006/relationships/hyperlink" Target="https://drive.google.com/drive/folders/1fNtD5ruf2_q0TIyLjRLYFZpnox-L8YSw?usp=drive_link" TargetMode="External"/><Relationship Id="rId187" Type="http://schemas.openxmlformats.org/officeDocument/2006/relationships/hyperlink" Target="https://drive.google.com/drive/folders/1By8JAneTAZC9asdI99X7rLLz9J3wH4XC?usp=share_link" TargetMode="External"/><Relationship Id="rId331" Type="http://schemas.openxmlformats.org/officeDocument/2006/relationships/hyperlink" Target="https://drive.google.com/drive/folders/120MXwPMX2EQgHfRSGn4yR9f2j-8681UB?usp=drive_link" TargetMode="External"/><Relationship Id="rId352" Type="http://schemas.openxmlformats.org/officeDocument/2006/relationships/hyperlink" Target="https://drive.google.com/drive/folders/1a2q_z6wYLMFTG4lOUFQ7pz-f80EbS5BL?usp=drive_link" TargetMode="External"/><Relationship Id="rId373" Type="http://schemas.openxmlformats.org/officeDocument/2006/relationships/hyperlink" Target="https://drive.google.com/drive/folders/12yEfTlyxLrmnnqg0OGizZBV3zdPvI2Jv?usp=drive_link" TargetMode="External"/><Relationship Id="rId394" Type="http://schemas.openxmlformats.org/officeDocument/2006/relationships/hyperlink" Target="https://drive.google.com/drive/folders/1LyyV4bN2Acgj34JoaoKwvLd0Y6xDZcsl?usp=drive_link" TargetMode="External"/><Relationship Id="rId408" Type="http://schemas.openxmlformats.org/officeDocument/2006/relationships/hyperlink" Target="https://drive.google.com/drive/folders/1TLYWay--Hi-zFVvbz4o69ulnrpM9XwRx?usp=drive_link" TargetMode="External"/><Relationship Id="rId1" Type="http://schemas.openxmlformats.org/officeDocument/2006/relationships/hyperlink" Target="https://drive.google.com/drive/folders/1NCXSLB05A-7_s9c7uJrJmClCQQHy_s2U?usp=drive_link" TargetMode="External"/><Relationship Id="rId212" Type="http://schemas.openxmlformats.org/officeDocument/2006/relationships/hyperlink" Target="https://drive.google.com/drive/folders/120MXwPMX2EQgHfRSGn4yR9f2j-8681UB?usp=drive_link" TargetMode="External"/><Relationship Id="rId233" Type="http://schemas.openxmlformats.org/officeDocument/2006/relationships/hyperlink" Target="https://drive.google.com/drive/folders/1XUyFjnFCpqX4BMxyvI5tLzjfEt6pzTUc?usp=drive_link" TargetMode="External"/><Relationship Id="rId254" Type="http://schemas.openxmlformats.org/officeDocument/2006/relationships/hyperlink" Target="https://drive.google.com/drive/folders/1SLc1ZrnikaIOuHUcevbBbnhi51dBIev8?usp=drive_link" TargetMode="External"/><Relationship Id="rId28" Type="http://schemas.openxmlformats.org/officeDocument/2006/relationships/hyperlink" Target="https://drive.google.com/drive/folders/1mNlYYj9Vq0xKIRNhW-3Q6UW9x0aSOKZc?usp=drive_link" TargetMode="External"/><Relationship Id="rId49" Type="http://schemas.openxmlformats.org/officeDocument/2006/relationships/hyperlink" Target="https://drive.google.com/drive/folders/1FQOdimKPYkeXc_q64PqigQcsG4OCsRuy?usp=drive_link" TargetMode="External"/><Relationship Id="rId114" Type="http://schemas.openxmlformats.org/officeDocument/2006/relationships/hyperlink" Target="https://drive.google.com/drive/folders/1lAd2Wxod0SWl4R-EDTP-LsPpvV637bPr?usp=drive_link" TargetMode="External"/><Relationship Id="rId275" Type="http://schemas.openxmlformats.org/officeDocument/2006/relationships/hyperlink" Target="https://drive.google.com/drive/folders/14LMhcL7WegPWILIAIzDV978oFJn5fK6J?usp=drive_link" TargetMode="External"/><Relationship Id="rId296" Type="http://schemas.openxmlformats.org/officeDocument/2006/relationships/hyperlink" Target="https://drive.google.com/drive/folders/18i02FrZ2pe3x3dvVDXvbkcH392CG87dI?usp=drive_link" TargetMode="External"/><Relationship Id="rId300" Type="http://schemas.openxmlformats.org/officeDocument/2006/relationships/hyperlink" Target="https://drive.google.com/drive/folders/1Xdv25OoshQiVz7Xq0OTCkyI0UEcsMyyk?usp=drive_link" TargetMode="External"/><Relationship Id="rId60" Type="http://schemas.openxmlformats.org/officeDocument/2006/relationships/hyperlink" Target="https://drive.google.com/drive/folders/1K58zikMWfstiS3-Ac22FdryV8KIkmz-e?usp=drive_link" TargetMode="External"/><Relationship Id="rId81" Type="http://schemas.openxmlformats.org/officeDocument/2006/relationships/hyperlink" Target="https://drive.google.com/drive/folders/1FwENUTtrStIjKv_zpn8QKNUATlJgKRoK?usp=drive_link" TargetMode="External"/><Relationship Id="rId135" Type="http://schemas.openxmlformats.org/officeDocument/2006/relationships/hyperlink" Target="https://drive.google.com/drive/folders/1r7cSun1IXBEGoZDQ1hLJcZsjgNrMKGjQ?usp=drive_link" TargetMode="External"/><Relationship Id="rId156" Type="http://schemas.openxmlformats.org/officeDocument/2006/relationships/hyperlink" Target="https://drive.google.com/drive/folders/1EOkLNbfxRbayzodgDGDLY7rIBM1rO1ny?usp=share_link" TargetMode="External"/><Relationship Id="rId177" Type="http://schemas.openxmlformats.org/officeDocument/2006/relationships/hyperlink" Target="https://drive.google.com/drive/folders/1-eVX60419cBhgghGwdt6GgoRq96G3FOm?usp=drive_link" TargetMode="External"/><Relationship Id="rId198" Type="http://schemas.openxmlformats.org/officeDocument/2006/relationships/hyperlink" Target="https://drive.google.com/drive/folders/1fNtD5ruf2_q0TIyLjRLYFZpnox-L8YSw" TargetMode="External"/><Relationship Id="rId321" Type="http://schemas.openxmlformats.org/officeDocument/2006/relationships/hyperlink" Target="https://drive.google.com/drive/folders/1y9eMPmVE268eh8C4rAbbhaDBpYE03fT8?usp=drive_link" TargetMode="External"/><Relationship Id="rId342" Type="http://schemas.openxmlformats.org/officeDocument/2006/relationships/hyperlink" Target="https://drive.google.com/drive/folders/1q2i4gwjr4WRakcHF6q6h-_cBpXL19tbk?usp=drive_link" TargetMode="External"/><Relationship Id="rId363" Type="http://schemas.openxmlformats.org/officeDocument/2006/relationships/hyperlink" Target="https://drive.google.com/drive/folders/1Gx195xXZ5W1tfjFwwwflCFdyPIUd3AUU?usp=drive_link" TargetMode="External"/><Relationship Id="rId384" Type="http://schemas.openxmlformats.org/officeDocument/2006/relationships/hyperlink" Target="https://drive.google.com/drive/folders/1MWQfsz_HPTD2ikRj75Y57Z91ZtM0TbBU?usp=drive_link" TargetMode="External"/><Relationship Id="rId202" Type="http://schemas.openxmlformats.org/officeDocument/2006/relationships/hyperlink" Target="https://drive.google.com/drive/folders/1oIdVZn3S2HFyU13vQL3I2wf8w9zUQzHz?usp=drive_link" TargetMode="External"/><Relationship Id="rId223" Type="http://schemas.openxmlformats.org/officeDocument/2006/relationships/hyperlink" Target="https://drive.google.com/drive/folders/1LyyV4bN2Acgj34JoaoKwvLd0Y6xDZcsl?usp=drive_link" TargetMode="External"/><Relationship Id="rId244" Type="http://schemas.openxmlformats.org/officeDocument/2006/relationships/hyperlink" Target="https://drive.google.com/drive/folders/1a2Xei_qEngN_YgnizR-g3MWPVg8U-9NJ?usp=drive_link" TargetMode="External"/><Relationship Id="rId18" Type="http://schemas.openxmlformats.org/officeDocument/2006/relationships/hyperlink" Target="https://drive.google.com/drive/folders/1UJMSBUFdKE6K8wbp3202RfYiy_bhX00X?usp=drive_link" TargetMode="External"/><Relationship Id="rId39" Type="http://schemas.openxmlformats.org/officeDocument/2006/relationships/hyperlink" Target="https://drive.google.com/drive/folders/1LyyV4bN2Acgj34JoaoKwvLd0Y6xDZcsl?usp=drive_link" TargetMode="External"/><Relationship Id="rId265" Type="http://schemas.openxmlformats.org/officeDocument/2006/relationships/hyperlink" Target="https://drive.google.com/drive/folders/1LyyV4bN2Acgj34JoaoKwvLd0Y6xDZcsl?usp=drive_link" TargetMode="External"/><Relationship Id="rId286" Type="http://schemas.openxmlformats.org/officeDocument/2006/relationships/hyperlink" Target="https://drive.google.com/drive/folders/1oIdVZn3S2HFyU13vQL3I2wf8w9zUQzHz?usp=drive_link" TargetMode="External"/><Relationship Id="rId50" Type="http://schemas.openxmlformats.org/officeDocument/2006/relationships/hyperlink" Target="https://drive.google.com/drive/folders/1FQOdimKPYkeXc_q64PqigQcsG4OCsRuy?usp=drive_link" TargetMode="External"/><Relationship Id="rId104" Type="http://schemas.openxmlformats.org/officeDocument/2006/relationships/hyperlink" Target="https://drive.google.com/drive/folders/1oIdVZn3S2HFyU13vQL3I2wf8w9zUQzHz?usp=drive_link" TargetMode="External"/><Relationship Id="rId125" Type="http://schemas.openxmlformats.org/officeDocument/2006/relationships/hyperlink" Target="https://drive.google.com/drive/folders/1LyyV4bN2Acgj34JoaoKwvLd0Y6xDZcsl?usp=drive_link" TargetMode="External"/><Relationship Id="rId146" Type="http://schemas.openxmlformats.org/officeDocument/2006/relationships/hyperlink" Target="https://drive.google.com/drive/folders/1By8JAneTAZC9asdI99X7rLLz9J3wH4XC?usp=share_link" TargetMode="External"/><Relationship Id="rId167" Type="http://schemas.openxmlformats.org/officeDocument/2006/relationships/hyperlink" Target="https://drive.google.com/drive/folders/1fNtD5ruf2_q0TIyLjRLYFZpnox-L8YSw?usp=drive_link" TargetMode="External"/><Relationship Id="rId188" Type="http://schemas.openxmlformats.org/officeDocument/2006/relationships/hyperlink" Target="https://drive.google.com/drive/folders/1zDOVa0pkvZX5O3k6_ZcqkwVlxfUPnsjy?usp=drive_link" TargetMode="External"/><Relationship Id="rId311" Type="http://schemas.openxmlformats.org/officeDocument/2006/relationships/hyperlink" Target="https://drive.google.com/drive/folders/1OrGM4aOYt_04LnMHBBxgs93twoSYRu6n?usp=drive_link" TargetMode="External"/><Relationship Id="rId332" Type="http://schemas.openxmlformats.org/officeDocument/2006/relationships/hyperlink" Target="https://drive.google.com/drive/folders/1fZh9I5d9BGPcFLZEHsawqsdW8N1D88om?usp=drive_link" TargetMode="External"/><Relationship Id="rId353" Type="http://schemas.openxmlformats.org/officeDocument/2006/relationships/hyperlink" Target="https://drive.google.com/drive/folders/1Gx195xXZ5W1tfjFwwwflCFdyPIUd3AUU?usp=drive_link" TargetMode="External"/><Relationship Id="rId374" Type="http://schemas.openxmlformats.org/officeDocument/2006/relationships/hyperlink" Target="https://drive.google.com/drive/folders/12yEfTlyxLrmnnqg0OGizZBV3zdPvI2Jv?usp=drive_link" TargetMode="External"/><Relationship Id="rId395" Type="http://schemas.openxmlformats.org/officeDocument/2006/relationships/hyperlink" Target="https://drive.google.com/drive/folders/1d23qUjk0ig_s3OQHbtumYI3GuF997u3x?usp=drive_link" TargetMode="External"/><Relationship Id="rId409" Type="http://schemas.openxmlformats.org/officeDocument/2006/relationships/hyperlink" Target="https://drive.google.com/drive/folders/1QZK2B03Q9isnnAO0wPeHilAheokbwCI7?usp=drive_link" TargetMode="External"/><Relationship Id="rId71" Type="http://schemas.openxmlformats.org/officeDocument/2006/relationships/hyperlink" Target="https://drive.google.com/drive/folders/1TFmHtDWDTG0B0cCVEO3iLPBOpyeDkb3O?usp=drive_link" TargetMode="External"/><Relationship Id="rId92" Type="http://schemas.openxmlformats.org/officeDocument/2006/relationships/hyperlink" Target="https://drive.google.com/drive/folders/1o-IodWpcbSam3e2X7rGaL2nX1KB1b_FW?usp=drive_link" TargetMode="External"/><Relationship Id="rId213" Type="http://schemas.openxmlformats.org/officeDocument/2006/relationships/hyperlink" Target="https://drive.google.com/drive/folders/120MXwPMX2EQgHfRSGn4yR9f2j-8681UB?usp=drive_link" TargetMode="External"/><Relationship Id="rId234" Type="http://schemas.openxmlformats.org/officeDocument/2006/relationships/hyperlink" Target="https://drive.google.com/drive/folders/1GjP7uuc6wVFMqav41qnUPdeuV_8skY1f?usp=drive_link" TargetMode="External"/><Relationship Id="rId2" Type="http://schemas.openxmlformats.org/officeDocument/2006/relationships/hyperlink" Target="https://drive.google.com/drive/folders/1yCmL-1T6rUZaLLVvhasaEqP2AY1YIGbg?usp=drive_link" TargetMode="External"/><Relationship Id="rId29" Type="http://schemas.openxmlformats.org/officeDocument/2006/relationships/hyperlink" Target="https://drive.google.com/drive/folders/1dwJuSxuKtkAwCG0sRwlv6w-mCRF0w6i2?usp=drive_link" TargetMode="External"/><Relationship Id="rId255" Type="http://schemas.openxmlformats.org/officeDocument/2006/relationships/hyperlink" Target="https://drive.google.com/drive/folders/1SLc1ZrnikaIOuHUcevbBbnhi51dBIev8?usp=drive_link" TargetMode="External"/><Relationship Id="rId276" Type="http://schemas.openxmlformats.org/officeDocument/2006/relationships/hyperlink" Target="https://drive.google.com/drive/folders/1ffY9_pfTy9hlkhhUAywIC-njNmBkFPZk?usp=drive_link" TargetMode="External"/><Relationship Id="rId297" Type="http://schemas.openxmlformats.org/officeDocument/2006/relationships/hyperlink" Target="https://drive.google.com/drive/folders/1JfK5PibQe5wYmroM9FUCC0VH9_0Zntez?usp=drive_link" TargetMode="External"/><Relationship Id="rId40" Type="http://schemas.openxmlformats.org/officeDocument/2006/relationships/hyperlink" Target="https://drive.google.com/drive/folders/1LyyV4bN2Acgj34JoaoKwvLd0Y6xDZcsl?usp=drive_link" TargetMode="External"/><Relationship Id="rId115" Type="http://schemas.openxmlformats.org/officeDocument/2006/relationships/hyperlink" Target="https://drive.google.com/drive/folders/1lAd2Wxod0SWl4R-EDTP-LsPpvV637bPr?usp=drive_link" TargetMode="External"/><Relationship Id="rId136" Type="http://schemas.openxmlformats.org/officeDocument/2006/relationships/hyperlink" Target="https://drive.google.com/drive/folders/1NTcwrte0g0fJYWs1-e9Vd-42QewqyRwd?usp=drive_link" TargetMode="External"/><Relationship Id="rId157" Type="http://schemas.openxmlformats.org/officeDocument/2006/relationships/hyperlink" Target="https://drive.google.com/drive/folders/1EOkLNbfxRbayzodgDGDLY7rIBM1rO1ny?usp=share_link" TargetMode="External"/><Relationship Id="rId178" Type="http://schemas.openxmlformats.org/officeDocument/2006/relationships/hyperlink" Target="https://drive.google.com/drive/folders/1HZDJUUT5D9781LfbkvXbnaxS_JPfH-A_?usp=drive_link" TargetMode="External"/><Relationship Id="rId301" Type="http://schemas.openxmlformats.org/officeDocument/2006/relationships/hyperlink" Target="https://drive.google.com/drive/folders/1Xe3kJCPGkz1WCHly78JBbuaxFyceUMJ_?usp=drive_link" TargetMode="External"/><Relationship Id="rId322" Type="http://schemas.openxmlformats.org/officeDocument/2006/relationships/hyperlink" Target="https://drive.google.com/drive/folders/12CWQA1CFMV1CX-UOo_VU9STK9wpEA9Ry?usp=drive_link" TargetMode="External"/><Relationship Id="rId343" Type="http://schemas.openxmlformats.org/officeDocument/2006/relationships/hyperlink" Target="https://drive.google.com/drive/folders/1_nwtWum2uT4iJiJ36ODH2WY6qCIDoFxd?usp=drive_link" TargetMode="External"/><Relationship Id="rId364" Type="http://schemas.openxmlformats.org/officeDocument/2006/relationships/hyperlink" Target="https://drive.google.com/drive/folders/1GF52Z5hj3i9doR5vQ2g0bDSZmHWoynz6?usp=drive_link" TargetMode="External"/><Relationship Id="rId61" Type="http://schemas.openxmlformats.org/officeDocument/2006/relationships/hyperlink" Target="https://drive.google.com/drive/folders/1r7cSun1IXBEGoZDQ1hLJcZsjgNrMKGjQ?usp=drive_link" TargetMode="External"/><Relationship Id="rId82" Type="http://schemas.openxmlformats.org/officeDocument/2006/relationships/hyperlink" Target="https://drive.google.com/drive/folders/1NTcwrte0g0fJYWs1-e9Vd-42QewqyRwd?usp=drive_link" TargetMode="External"/><Relationship Id="rId199" Type="http://schemas.openxmlformats.org/officeDocument/2006/relationships/hyperlink" Target="https://drive.google.com/drive/folders/1zDOVa0pkvZX5O3k6_ZcqkwVlxfUPnsjy?usp=drive_link" TargetMode="External"/><Relationship Id="rId203" Type="http://schemas.openxmlformats.org/officeDocument/2006/relationships/hyperlink" Target="https://drive.google.com/drive/folders/1LyyV4bN2Acgj34JoaoKwvLd0Y6xDZcsl?usp=drive_link" TargetMode="External"/><Relationship Id="rId385" Type="http://schemas.openxmlformats.org/officeDocument/2006/relationships/hyperlink" Target="https://drive.google.com/drive/folders/1A8tqJFCib4dlTVO5dyH4qj7Wgf9JASDU?usp=drive_link" TargetMode="External"/><Relationship Id="rId19" Type="http://schemas.openxmlformats.org/officeDocument/2006/relationships/hyperlink" Target="https://drive.google.com/drive/folders/1cYaYliJQOKZy1aH3fJQh9_5y7Td4k7E2?usp=drive_link" TargetMode="External"/><Relationship Id="rId224" Type="http://schemas.openxmlformats.org/officeDocument/2006/relationships/hyperlink" Target="https://drive.google.com/drive/folders/1LyyV4bN2Acgj34JoaoKwvLd0Y6xDZcsl?usp=drive_link" TargetMode="External"/><Relationship Id="rId245" Type="http://schemas.openxmlformats.org/officeDocument/2006/relationships/hyperlink" Target="https://drive.google.com/drive/folders/1FQOdimKPYkeXc_q64PqigQcsG4OCsRuy?usp=drive_link" TargetMode="External"/><Relationship Id="rId266" Type="http://schemas.openxmlformats.org/officeDocument/2006/relationships/hyperlink" Target="https://drive.google.com/drive/folders/1LyyV4bN2Acgj34JoaoKwvLd0Y6xDZcsl?usp=drive_link" TargetMode="External"/><Relationship Id="rId287" Type="http://schemas.openxmlformats.org/officeDocument/2006/relationships/hyperlink" Target="https://drive.google.com/drive/folders/1GZt0p254MtneyEuxVcuDQX9yUL6VCgHX?usp=drive_link" TargetMode="External"/><Relationship Id="rId410" Type="http://schemas.openxmlformats.org/officeDocument/2006/relationships/hyperlink" Target="https://drive.google.com/drive/folders/1Vrkjq8Nynp9HHIWEdjZSj5O7M4PZut4c?usp=drive_link" TargetMode="External"/><Relationship Id="rId30" Type="http://schemas.openxmlformats.org/officeDocument/2006/relationships/hyperlink" Target="https://drive.google.com/drive/folders/1LyyV4bN2Acgj34JoaoKwvLd0Y6xDZcsl?usp=drive_link" TargetMode="External"/><Relationship Id="rId105" Type="http://schemas.openxmlformats.org/officeDocument/2006/relationships/hyperlink" Target="https://drive.google.com/drive/folders/1oIdVZn3S2HFyU13vQL3I2wf8w9zUQzHz?usp=drive_link" TargetMode="External"/><Relationship Id="rId126" Type="http://schemas.openxmlformats.org/officeDocument/2006/relationships/hyperlink" Target="https://drive.google.com/drive/folders/1LyyV4bN2Acgj34JoaoKwvLd0Y6xDZcsl?usp=drive_link" TargetMode="External"/><Relationship Id="rId147" Type="http://schemas.openxmlformats.org/officeDocument/2006/relationships/hyperlink" Target="https://drive.google.com/drive/folders/1By8JAneTAZC9asdI99X7rLLz9J3wH4XC?usp=share_link" TargetMode="External"/><Relationship Id="rId168" Type="http://schemas.openxmlformats.org/officeDocument/2006/relationships/hyperlink" Target="https://drive.google.com/drive/folders/1fNtD5ruf2_q0TIyLjRLYFZpnox-L8YSw?usp=drive_link" TargetMode="External"/><Relationship Id="rId312" Type="http://schemas.openxmlformats.org/officeDocument/2006/relationships/hyperlink" Target="https://drive.google.com/drive/folders/1OrGM4aOYt_04LnMHBBxgs93twoSYRu6n?usp=drive_link" TargetMode="External"/><Relationship Id="rId333" Type="http://schemas.openxmlformats.org/officeDocument/2006/relationships/hyperlink" Target="https://drive.google.com/drive/folders/1dH4DFTHcJrcg9DFwJiJbTwx4zt-ZYVpg?usp=drive_link" TargetMode="External"/><Relationship Id="rId354" Type="http://schemas.openxmlformats.org/officeDocument/2006/relationships/hyperlink" Target="https://drive.google.com/drive/folders/1QM6QSi8HRTBvseT4HGFZ7ukrHb2o-heN?usp=drive_link" TargetMode="External"/><Relationship Id="rId51" Type="http://schemas.openxmlformats.org/officeDocument/2006/relationships/hyperlink" Target="https://drive.google.com/drive/folders/1JlcnJ_0cSSDYmJtrzJ7zaqp-Im-GGRu_?usp=drive_link" TargetMode="External"/><Relationship Id="rId72" Type="http://schemas.openxmlformats.org/officeDocument/2006/relationships/hyperlink" Target="https://drive.google.com/drive/folders/1igaaQ3D0fSvLvR864m7iuxGt8FqTT7WU?usp=drive_link" TargetMode="External"/><Relationship Id="rId93" Type="http://schemas.openxmlformats.org/officeDocument/2006/relationships/hyperlink" Target="https://drive.google.com/drive/folders/1ipvX0gUIJVYZ0Zmm9_DwYmMNr_6DKG5W?usp=drive_link" TargetMode="External"/><Relationship Id="rId189" Type="http://schemas.openxmlformats.org/officeDocument/2006/relationships/hyperlink" Target="https://drive.google.com/drive/folders/1By8JAneTAZC9asdI99X7rLLz9J3wH4XC?usp=share_link" TargetMode="External"/><Relationship Id="rId375" Type="http://schemas.openxmlformats.org/officeDocument/2006/relationships/hyperlink" Target="https://drive.google.com/drive/folders/1a2q_z6wYLMFTG4lOUFQ7pz-f80EbS5BL?usp=drive_link" TargetMode="External"/><Relationship Id="rId396" Type="http://schemas.openxmlformats.org/officeDocument/2006/relationships/hyperlink" Target="https://drive.google.com/drive/folders/18PNNY8hDzugPE3SdXZOdYQZZ7s1Fru5B?usp=drive_link" TargetMode="External"/><Relationship Id="rId3" Type="http://schemas.openxmlformats.org/officeDocument/2006/relationships/hyperlink" Target="https://drive.google.com/drive/folders/1yCmL-1T6rUZaLLVvhasaEqP2AY1YIGbg?usp=drive_link" TargetMode="External"/><Relationship Id="rId214" Type="http://schemas.openxmlformats.org/officeDocument/2006/relationships/hyperlink" Target="https://drive.google.com/drive/folders/120MXwPMX2EQgHfRSGn4yR9f2j-8681UB?usp=drive_link" TargetMode="External"/><Relationship Id="rId235" Type="http://schemas.openxmlformats.org/officeDocument/2006/relationships/hyperlink" Target="https://drive.google.com/drive/folders/1kYRfs26RFlyoO4cd5TFN5kCnPaSqMsn2?usp=drive_link" TargetMode="External"/><Relationship Id="rId256" Type="http://schemas.openxmlformats.org/officeDocument/2006/relationships/hyperlink" Target="https://drive.google.com/drive/folders/1SLc1ZrnikaIOuHUcevbBbnhi51dBIev8?usp=drive_link" TargetMode="External"/><Relationship Id="rId277" Type="http://schemas.openxmlformats.org/officeDocument/2006/relationships/hyperlink" Target="https://drive.google.com/drive/folders/1BBmkaXMwHSWKnog5R1aBHSUCFDrZctQi?usp=drive_link" TargetMode="External"/><Relationship Id="rId298" Type="http://schemas.openxmlformats.org/officeDocument/2006/relationships/hyperlink" Target="https://drive.google.com/drive/folders/14LMhcL7WegPWILIAIzDV978oFJn5fK6J?usp=drive_link" TargetMode="External"/><Relationship Id="rId400" Type="http://schemas.openxmlformats.org/officeDocument/2006/relationships/hyperlink" Target="https://drive.google.com/drive/folders/1mNlQCLAs_1JpiWZYl_6d9x1JAtgpiTyE?usp=drive_link" TargetMode="External"/><Relationship Id="rId116" Type="http://schemas.openxmlformats.org/officeDocument/2006/relationships/hyperlink" Target="https://drive.google.com/drive/folders/120MXwPMX2EQgHfRSGn4yR9f2j-8681UB?usp=drive_link" TargetMode="External"/><Relationship Id="rId137" Type="http://schemas.openxmlformats.org/officeDocument/2006/relationships/hyperlink" Target="https://drive.google.com/drive/folders/190DIqi8DMb1qAwrcgmYdjm1lGS_xn3PZ?usp=share_link" TargetMode="External"/><Relationship Id="rId158" Type="http://schemas.openxmlformats.org/officeDocument/2006/relationships/hyperlink" Target="https://drive.google.com/drive/folders/1EOkLNbfxRbayzodgDGDLY7rIBM1rO1ny?usp=share_link" TargetMode="External"/><Relationship Id="rId302" Type="http://schemas.openxmlformats.org/officeDocument/2006/relationships/hyperlink" Target="https://drive.google.com/drive/folders/1KNN3wDhomfQquB5xh7OcO8vG5naEeLrS?usp=drive_link" TargetMode="External"/><Relationship Id="rId323" Type="http://schemas.openxmlformats.org/officeDocument/2006/relationships/hyperlink" Target="https://drive.google.com/drive/folders/19w7ZM02YPgrm20UgEzvJjstxvDLgW92A?usp=drive_link" TargetMode="External"/><Relationship Id="rId344" Type="http://schemas.openxmlformats.org/officeDocument/2006/relationships/hyperlink" Target="https://drive.google.com/drive/folders/1_nwtWum2uT4iJiJ36ODH2WY6qCIDoFxd?usp=drive_link" TargetMode="External"/><Relationship Id="rId20" Type="http://schemas.openxmlformats.org/officeDocument/2006/relationships/hyperlink" Target="https://drive.google.com/drive/folders/1cYaYliJQOKZy1aH3fJQh9_5y7Td4k7E2?usp=drive_link" TargetMode="External"/><Relationship Id="rId41" Type="http://schemas.openxmlformats.org/officeDocument/2006/relationships/hyperlink" Target="https://drive.google.com/drive/folders/1LyyV4bN2Acgj34JoaoKwvLd0Y6xDZcsl?usp=drive_link" TargetMode="External"/><Relationship Id="rId62" Type="http://schemas.openxmlformats.org/officeDocument/2006/relationships/hyperlink" Target="https://drive.google.com/drive/folders/1K58zikMWfstiS3-Ac22FdryV8KIkmz-e?usp=drive_link" TargetMode="External"/><Relationship Id="rId83" Type="http://schemas.openxmlformats.org/officeDocument/2006/relationships/hyperlink" Target="https://drive.google.com/drive/folders/1mNlYYj9Vq0xKIRNhW-3Q6UW9x0aSOKZc?usp=drive_link" TargetMode="External"/><Relationship Id="rId179" Type="http://schemas.openxmlformats.org/officeDocument/2006/relationships/hyperlink" Target="https://drive.google.com/drive/folders/1l0ivQuR0oQl3Y9acgXsnHBm7fKooFA19?usp=drive_link" TargetMode="External"/><Relationship Id="rId365" Type="http://schemas.openxmlformats.org/officeDocument/2006/relationships/hyperlink" Target="https://drive.google.com/drive/folders/1GF52Z5hj3i9doR5vQ2g0bDSZmHWoynz6?usp=drive_link" TargetMode="External"/><Relationship Id="rId386" Type="http://schemas.openxmlformats.org/officeDocument/2006/relationships/hyperlink" Target="https://drive.google.com/drive/folders/1krRzqQ4CkSgFv_iWutBSCKgGvudc5-7a?usp=share_link" TargetMode="External"/><Relationship Id="rId190" Type="http://schemas.openxmlformats.org/officeDocument/2006/relationships/hyperlink" Target="https://drive.google.com/drive/folders/1By8JAneTAZC9asdI99X7rLLz9J3wH4XC?usp=share_link" TargetMode="External"/><Relationship Id="rId204" Type="http://schemas.openxmlformats.org/officeDocument/2006/relationships/hyperlink" Target="https://drive.google.com/drive/folders/1Z2UJ_w7t3n7ASNf_p-ujBa1QUUlYwLir?usp=drive_link" TargetMode="External"/><Relationship Id="rId225" Type="http://schemas.openxmlformats.org/officeDocument/2006/relationships/hyperlink" Target="https://drive.google.com/drive/folders/1LyyV4bN2Acgj34JoaoKwvLd0Y6xDZcsl?usp=drive_link" TargetMode="External"/><Relationship Id="rId246" Type="http://schemas.openxmlformats.org/officeDocument/2006/relationships/hyperlink" Target="https://drive.google.com/drive/folders/1FQOdimKPYkeXc_q64PqigQcsG4OCsRuy?usp=drive_link" TargetMode="External"/><Relationship Id="rId267" Type="http://schemas.openxmlformats.org/officeDocument/2006/relationships/hyperlink" Target="https://drive.google.com/drive/folders/1LyyV4bN2Acgj34JoaoKwvLd0Y6xDZcsl?usp=drive_link" TargetMode="External"/><Relationship Id="rId288" Type="http://schemas.openxmlformats.org/officeDocument/2006/relationships/hyperlink" Target="https://drive.google.com/drive/folders/1lAd2Wxod0SWl4R-EDTP-LsPpvV637bPr?usp=drive_link" TargetMode="External"/><Relationship Id="rId411" Type="http://schemas.openxmlformats.org/officeDocument/2006/relationships/hyperlink" Target="https://drive.google.com/drive/folders/1Vrkjq8Nynp9HHIWEdjZSj5O7M4PZut4c?usp=drive_link" TargetMode="External"/><Relationship Id="rId106" Type="http://schemas.openxmlformats.org/officeDocument/2006/relationships/hyperlink" Target="https://drive.google.com/drive/folders/1SLc1ZrnikaIOuHUcevbBbnhi51dBIev8?usp=drive_link" TargetMode="External"/><Relationship Id="rId127" Type="http://schemas.openxmlformats.org/officeDocument/2006/relationships/hyperlink" Target="https://drive.google.com/drive/folders/1LyyV4bN2Acgj34JoaoKwvLd0Y6xDZcsl?usp=drive_link" TargetMode="External"/><Relationship Id="rId313" Type="http://schemas.openxmlformats.org/officeDocument/2006/relationships/hyperlink" Target="https://drive.google.com/drive/folders/1OrGM4aOYt_04LnMHBBxgs93twoSYRu6n?usp=drive_link" TargetMode="External"/><Relationship Id="rId10" Type="http://schemas.openxmlformats.org/officeDocument/2006/relationships/hyperlink" Target="https://drive.google.com/drive/folders/1lAd2Wxod0SWl4R-EDTP-LsPpvV637bPr?usp=drive_link" TargetMode="External"/><Relationship Id="rId31" Type="http://schemas.openxmlformats.org/officeDocument/2006/relationships/hyperlink" Target="https://drive.google.com/drive/folders/1Z2UJ_w7t3n7ASNf_p-ujBa1QUUlYwLir?usp=drive_link" TargetMode="External"/><Relationship Id="rId52" Type="http://schemas.openxmlformats.org/officeDocument/2006/relationships/hyperlink" Target="https://drive.google.com/drive/folders/1JlcnJ_0cSSDYmJtrzJ7zaqp-Im-GGRu_?usp=drive_link" TargetMode="External"/><Relationship Id="rId73" Type="http://schemas.openxmlformats.org/officeDocument/2006/relationships/hyperlink" Target="https://drive.google.com/drive/folders/1K58zikMWfstiS3-Ac22FdryV8KIkmz-e?usp=drive_link" TargetMode="External"/><Relationship Id="rId94" Type="http://schemas.openxmlformats.org/officeDocument/2006/relationships/hyperlink" Target="https://drive.google.com/drive/folders/1Ki5sMoSPv6Xs5gcqhK9qXY3n1N0OW1vf?usp=drive_link" TargetMode="External"/><Relationship Id="rId148" Type="http://schemas.openxmlformats.org/officeDocument/2006/relationships/hyperlink" Target="https://drive.google.com/drive/folders/1By8JAneTAZC9asdI99X7rLLz9J3wH4XC?usp=share_link" TargetMode="External"/><Relationship Id="rId169" Type="http://schemas.openxmlformats.org/officeDocument/2006/relationships/hyperlink" Target="https://drive.google.com/drive/folders/1zDOVa0pkvZX5O3k6_ZcqkwVlxfUPnsjy?usp=drive_link" TargetMode="External"/><Relationship Id="rId334" Type="http://schemas.openxmlformats.org/officeDocument/2006/relationships/hyperlink" Target="https://drive.google.com/drive/folders/1dH4DFTHcJrcg9DFwJiJbTwx4zt-ZYVpg?usp=drive_link" TargetMode="External"/><Relationship Id="rId355" Type="http://schemas.openxmlformats.org/officeDocument/2006/relationships/hyperlink" Target="https://drive.google.com/drive/folders/1bEUwK6S8LWWJGeUtxuQVELu3LpCQuLSC?usp=drive_link" TargetMode="External"/><Relationship Id="rId376" Type="http://schemas.openxmlformats.org/officeDocument/2006/relationships/hyperlink" Target="https://drive.google.com/drive/folders/1QM6QSi8HRTBvseT4HGFZ7ukrHb2o-heN?usp=drive_link" TargetMode="External"/><Relationship Id="rId397" Type="http://schemas.openxmlformats.org/officeDocument/2006/relationships/hyperlink" Target="https://drive.google.com/drive/folders/1negEYjAUi7WpFstVplMkVW0kUgm8Z45c?usp=drive_link" TargetMode="External"/><Relationship Id="rId4" Type="http://schemas.openxmlformats.org/officeDocument/2006/relationships/hyperlink" Target="https://drive.google.com/drive/folders/1Z2UJ_w7t3n7ASNf_p-ujBa1QUUlYwLir?usp=drive_link" TargetMode="External"/><Relationship Id="rId180" Type="http://schemas.openxmlformats.org/officeDocument/2006/relationships/hyperlink" Target="https://drive.google.com/drive/folders/1QjKVvSkkLvoNffP2TT-fOLLQ9L_VDaZM?usp=drive_link" TargetMode="External"/><Relationship Id="rId215" Type="http://schemas.openxmlformats.org/officeDocument/2006/relationships/hyperlink" Target="https://drive.google.com/drive/folders/120MXwPMX2EQgHfRSGn4yR9f2j-8681UB?usp=drive_link" TargetMode="External"/><Relationship Id="rId236" Type="http://schemas.openxmlformats.org/officeDocument/2006/relationships/hyperlink" Target="https://drive.google.com/drive/folders/1kYRfs26RFlyoO4cd5TFN5kCnPaSqMsn2?usp=drive_link" TargetMode="External"/><Relationship Id="rId257" Type="http://schemas.openxmlformats.org/officeDocument/2006/relationships/hyperlink" Target="https://drive.google.com/drive/folders/1dwJuSxuKtkAwCG0sRwlv6w-mCRF0w6i2?usp=drive_link" TargetMode="External"/><Relationship Id="rId278" Type="http://schemas.openxmlformats.org/officeDocument/2006/relationships/hyperlink" Target="https://drive.google.com/drive/folders/1sGzFbEhS5as3FoAgI5wgg8TzYYwhFW7z?usp=drive_link" TargetMode="External"/><Relationship Id="rId401" Type="http://schemas.openxmlformats.org/officeDocument/2006/relationships/hyperlink" Target="https://drive.google.com/drive/folders/1mNlQCLAs_1JpiWZYl_6d9x1JAtgpiTyE?usp=drive_link" TargetMode="External"/><Relationship Id="rId303" Type="http://schemas.openxmlformats.org/officeDocument/2006/relationships/hyperlink" Target="https://drive.google.com/drive/folders/1ffY9_pfTy9hlkhhUAywIC-njNmBkFPZk?usp=drive_link" TargetMode="External"/><Relationship Id="rId42" Type="http://schemas.openxmlformats.org/officeDocument/2006/relationships/hyperlink" Target="https://drive.google.com/drive/folders/1LyyV4bN2Acgj34JoaoKwvLd0Y6xDZcsl?usp=drive_link" TargetMode="External"/><Relationship Id="rId84" Type="http://schemas.openxmlformats.org/officeDocument/2006/relationships/hyperlink" Target="https://drive.google.com/drive/folders/1mNlYYj9Vq0xKIRNhW-3Q6UW9x0aSOKZc?usp=drive_link" TargetMode="External"/><Relationship Id="rId138" Type="http://schemas.openxmlformats.org/officeDocument/2006/relationships/hyperlink" Target="https://drive.google.com/drive/folders/120MXwPMX2EQgHfRSGn4yR9f2j-8681UB?usp=drive_link" TargetMode="External"/><Relationship Id="rId345" Type="http://schemas.openxmlformats.org/officeDocument/2006/relationships/hyperlink" Target="https://drive.google.com/drive/folders/14DXGsyIbpsqc6XTXx96tpjlxv98F3Iyz?usp=drive_link" TargetMode="External"/><Relationship Id="rId387" Type="http://schemas.openxmlformats.org/officeDocument/2006/relationships/hyperlink" Target="https://drive.google.com/drive/folders/1r7cSun1IXBEGoZDQ1hLJcZsjgNrMKGjQ?usp=drive_link" TargetMode="External"/><Relationship Id="rId191" Type="http://schemas.openxmlformats.org/officeDocument/2006/relationships/hyperlink" Target="https://drive.google.com/drive/folders/1By8JAneTAZC9asdI99X7rLLz9J3wH4XC?usp=share_link" TargetMode="External"/><Relationship Id="rId205" Type="http://schemas.openxmlformats.org/officeDocument/2006/relationships/hyperlink" Target="https://drive.google.com/drive/folders/1lAd2Wxod0SWl4R-EDTP-LsPpvV637bPr?usp=drive_link" TargetMode="External"/><Relationship Id="rId247" Type="http://schemas.openxmlformats.org/officeDocument/2006/relationships/hyperlink" Target="https://drive.google.com/drive/folders/1FQOdimKPYkeXc_q64PqigQcsG4OCsRuy?usp=drive_link" TargetMode="External"/><Relationship Id="rId412" Type="http://schemas.openxmlformats.org/officeDocument/2006/relationships/hyperlink" Target="https://drive.google.com/drive/folders/1o-IodWpcbSam3e2X7rGaL2nX1KB1b_FW?usp=drive_link" TargetMode="External"/><Relationship Id="rId107" Type="http://schemas.openxmlformats.org/officeDocument/2006/relationships/hyperlink" Target="https://drive.google.com/drive/folders/1SLc1ZrnikaIOuHUcevbBbnhi51dBIev8?usp=drive_link" TargetMode="External"/><Relationship Id="rId289" Type="http://schemas.openxmlformats.org/officeDocument/2006/relationships/hyperlink" Target="https://drive.google.com/drive/folders/1r7cSun1IXBEGoZDQ1hLJcZsjgNrMKGjQ?usp=drive_link" TargetMode="External"/><Relationship Id="rId11" Type="http://schemas.openxmlformats.org/officeDocument/2006/relationships/hyperlink" Target="https://drive.google.com/drive/folders/1oIdVZn3S2HFyU13vQL3I2wf8w9zUQzHz?usp=drive_link" TargetMode="External"/><Relationship Id="rId53" Type="http://schemas.openxmlformats.org/officeDocument/2006/relationships/hyperlink" Target="https://drive.google.com/drive/folders/1LyyV4bN2Acgj34JoaoKwvLd0Y6xDZcsl?usp=drive_link" TargetMode="External"/><Relationship Id="rId149" Type="http://schemas.openxmlformats.org/officeDocument/2006/relationships/hyperlink" Target="https://drive.google.com/drive/folders/1By8JAneTAZC9asdI99X7rLLz9J3wH4XC?usp=share_link" TargetMode="External"/><Relationship Id="rId314" Type="http://schemas.openxmlformats.org/officeDocument/2006/relationships/hyperlink" Target="https://drive.google.com/drive/folders/1-6QN_aVrpFHSu6K3auWoYiF5pkzAeptU?usp=drive_link" TargetMode="External"/><Relationship Id="rId356" Type="http://schemas.openxmlformats.org/officeDocument/2006/relationships/hyperlink" Target="https://drive.google.com/drive/folders/1qjOwXOXAXesbeXjhcpu7W27XQf9HEckM?usp=drive_link" TargetMode="External"/><Relationship Id="rId398" Type="http://schemas.openxmlformats.org/officeDocument/2006/relationships/hyperlink" Target="https://drive.google.com/drive/folders/1Yd1BqTi6CB1Psw6PTTIVwlCZPM9Ico4n?usp=drive_link" TargetMode="External"/><Relationship Id="rId95" Type="http://schemas.openxmlformats.org/officeDocument/2006/relationships/hyperlink" Target="https://drive.google.com/drive/folders/1dwJuSxuKtkAwCG0sRwlv6w-mCRF0w6i2?usp=drive_link" TargetMode="External"/><Relationship Id="rId160" Type="http://schemas.openxmlformats.org/officeDocument/2006/relationships/hyperlink" Target="https://drive.google.com/drive/folders/1SLc1ZrnikaIOuHUcevbBbnhi51dBIev8?usp=sharing" TargetMode="External"/><Relationship Id="rId216" Type="http://schemas.openxmlformats.org/officeDocument/2006/relationships/hyperlink" Target="https://drive.google.com/drive/folders/120MXwPMX2EQgHfRSGn4yR9f2j-8681UB?usp=drive_link" TargetMode="External"/><Relationship Id="rId258" Type="http://schemas.openxmlformats.org/officeDocument/2006/relationships/hyperlink" Target="https://drive.google.com/drive/folders/1dwJuSxuKtkAwCG0sRwlv6w-mCRF0w6i2?usp=drive_link" TargetMode="External"/><Relationship Id="rId22" Type="http://schemas.openxmlformats.org/officeDocument/2006/relationships/hyperlink" Target="https://drive.google.com/drive/folders/1n7ErfzkqghL03CfZyc6KzNuG3eWzlVBD?usp=drive_link" TargetMode="External"/><Relationship Id="rId64" Type="http://schemas.openxmlformats.org/officeDocument/2006/relationships/hyperlink" Target="https://drive.google.com/drive/folders/1VLKSfVJA0qohDEhqChokJfIphbhaG2Jz?usp=drive_link" TargetMode="External"/><Relationship Id="rId118" Type="http://schemas.openxmlformats.org/officeDocument/2006/relationships/hyperlink" Target="https://drive.google.com/drive/folders/120MXwPMX2EQgHfRSGn4yR9f2j-8681UB?usp=drive_link" TargetMode="External"/><Relationship Id="rId325" Type="http://schemas.openxmlformats.org/officeDocument/2006/relationships/hyperlink" Target="https://drive.google.com/drive/folders/1JfK5PibQe5wYmroM9FUCC0VH9_0Zntez?usp=drive_link" TargetMode="External"/><Relationship Id="rId367" Type="http://schemas.openxmlformats.org/officeDocument/2006/relationships/hyperlink" Target="https://drive.google.com/drive/folders/15BLtg7-KJ75h_QcxwZVu4YynEhdjY0DV?usp=drive_link" TargetMode="External"/><Relationship Id="rId171" Type="http://schemas.openxmlformats.org/officeDocument/2006/relationships/hyperlink" Target="https://drive.google.com/drive/folders/1-eVX60419cBhgghGwdt6GgoRq96G3FOm?usp=drive_link" TargetMode="External"/><Relationship Id="rId227" Type="http://schemas.openxmlformats.org/officeDocument/2006/relationships/hyperlink" Target="https://drive.google.com/drive/folders/1LyyV4bN2Acgj34JoaoKwvLd0Y6xDZcsl?usp=drive_link" TargetMode="External"/><Relationship Id="rId269" Type="http://schemas.openxmlformats.org/officeDocument/2006/relationships/hyperlink" Target="https://drive.google.com/drive/u/1/folders/1LyyV4bN2Acgj34JoaoKwvLd0Y6xDZcsl" TargetMode="External"/><Relationship Id="rId33" Type="http://schemas.openxmlformats.org/officeDocument/2006/relationships/hyperlink" Target="https://drive.google.com/drive/folders/120MXwPMX2EQgHfRSGn4yR9f2j-8681UB?usp=drive_link" TargetMode="External"/><Relationship Id="rId129" Type="http://schemas.openxmlformats.org/officeDocument/2006/relationships/hyperlink" Target="https://drive.google.com/drive/folders/120MXwPMX2EQgHfRSGn4yR9f2j-8681UB?usp=drive_link" TargetMode="External"/><Relationship Id="rId280" Type="http://schemas.openxmlformats.org/officeDocument/2006/relationships/hyperlink" Target="https://drive.google.com/drive/folders/1gXdfCyj-FhcUmEUBJGS60Rs8que5vPNw?usp=drive_link" TargetMode="External"/><Relationship Id="rId336" Type="http://schemas.openxmlformats.org/officeDocument/2006/relationships/hyperlink" Target="https://drive.google.com/drive/folders/1DkG9mMUK00bzL91B8JdB8SdOBYFuxCrP?usp=drive_link" TargetMode="External"/><Relationship Id="rId75" Type="http://schemas.openxmlformats.org/officeDocument/2006/relationships/hyperlink" Target="https://drive.google.com/drive/folders/1K58zikMWfstiS3-Ac22FdryV8KIkmz-e?usp=drive_link" TargetMode="External"/><Relationship Id="rId140" Type="http://schemas.openxmlformats.org/officeDocument/2006/relationships/hyperlink" Target="https://drive.google.com/drive/folders/1K58zikMWfstiS3-Ac22FdryV8KIkmz-e?usp=drive_link" TargetMode="External"/><Relationship Id="rId182" Type="http://schemas.openxmlformats.org/officeDocument/2006/relationships/hyperlink" Target="https://drive.google.com/drive/folders/1U0yU8nWh2nwGQqQmJzG8SmsyqeT3nEfU?usp=drive_link" TargetMode="External"/><Relationship Id="rId378" Type="http://schemas.openxmlformats.org/officeDocument/2006/relationships/hyperlink" Target="https://drive.google.com/drive/folders/11DsEGIx5euDXI8Btecz3x_mw5vk8dniO?usp=drive_link" TargetMode="External"/><Relationship Id="rId403" Type="http://schemas.openxmlformats.org/officeDocument/2006/relationships/hyperlink" Target="https://drive.google.com/drive/folders/120MXwPMX2EQgHfRSGn4yR9f2j-8681UB?usp=drive_link" TargetMode="External"/><Relationship Id="rId6" Type="http://schemas.openxmlformats.org/officeDocument/2006/relationships/hyperlink" Target="https://drive.google.com/drive/folders/1LyyV4bN2Acgj34JoaoKwvLd0Y6xDZcsl?usp=drive_link" TargetMode="External"/><Relationship Id="rId238" Type="http://schemas.openxmlformats.org/officeDocument/2006/relationships/hyperlink" Target="https://drive.google.com/drive/folders/1LyyV4bN2Acgj34JoaoKwvLd0Y6xDZcsl?usp=drive_link" TargetMode="External"/><Relationship Id="rId291" Type="http://schemas.openxmlformats.org/officeDocument/2006/relationships/hyperlink" Target="https://drive.google.com/drive/folders/1bEUwK6S8LWWJGeUtxuQVELu3LpCQuLSC?usp=drive_link" TargetMode="External"/><Relationship Id="rId305" Type="http://schemas.openxmlformats.org/officeDocument/2006/relationships/hyperlink" Target="https://drive.google.com/drive/folders/1MNuwBF9wEEZqPwOwi7KL4kv0mcCRqtpg?usp=drive_link" TargetMode="External"/><Relationship Id="rId347" Type="http://schemas.openxmlformats.org/officeDocument/2006/relationships/hyperlink" Target="https://drive.google.com/drive/folders/1Yd1BqTi6CB1Psw6PTTIVwlCZPM9Ico4n?usp=drive_link" TargetMode="External"/><Relationship Id="rId44" Type="http://schemas.openxmlformats.org/officeDocument/2006/relationships/hyperlink" Target="https://drive.google.com/drive/folders/1oIdVZn3S2HFyU13vQL3I2wf8w9zUQzHz?usp=drive_link" TargetMode="External"/><Relationship Id="rId86" Type="http://schemas.openxmlformats.org/officeDocument/2006/relationships/hyperlink" Target="https://drive.google.com/drive/folders/1VLKSfVJA0qohDEhqChokJfIphbhaG2Jz?usp=drive_link" TargetMode="External"/><Relationship Id="rId151" Type="http://schemas.openxmlformats.org/officeDocument/2006/relationships/hyperlink" Target="https://drive.google.com/drive/folders/1zDOVa0pkvZX5O3k6_ZcqkwVlxfUPnsjy?usp=share_link" TargetMode="External"/><Relationship Id="rId389" Type="http://schemas.openxmlformats.org/officeDocument/2006/relationships/hyperlink" Target="https://drive.google.com/drive/folders/15I5GU-TejHPmw2TUzaiPqPTzYpkQv7_y?usp=drive_link" TargetMode="External"/><Relationship Id="rId193" Type="http://schemas.openxmlformats.org/officeDocument/2006/relationships/hyperlink" Target="https://drive.google.com/drive/folders/1Be-fI9a_ZK4c3qUAU5l0dNmwXYxLKZqX" TargetMode="External"/><Relationship Id="rId207" Type="http://schemas.openxmlformats.org/officeDocument/2006/relationships/hyperlink" Target="https://drive.google.com/drive/folders/1SLc1ZrnikaIOuHUcevbBbnhi51dBIev8?usp=drive_link" TargetMode="External"/><Relationship Id="rId249" Type="http://schemas.openxmlformats.org/officeDocument/2006/relationships/hyperlink" Target="https://drive.google.com/drive/folders/1LyyV4bN2Acgj34JoaoKwvLd0Y6xDZcsl?usp=drive_link" TargetMode="External"/><Relationship Id="rId414" Type="http://schemas.openxmlformats.org/officeDocument/2006/relationships/hyperlink" Target="https://drive.google.com/drive/folders/1St5G-BndXz-J-XooXBOIKsbKgXdPdhn0?usp=drive_link" TargetMode="External"/><Relationship Id="rId13" Type="http://schemas.openxmlformats.org/officeDocument/2006/relationships/hyperlink" Target="https://drive.google.com/drive/folders/1SLc1ZrnikaIOuHUcevbBbnhi51dBIev8?usp=drive_link" TargetMode="External"/><Relationship Id="rId109" Type="http://schemas.openxmlformats.org/officeDocument/2006/relationships/hyperlink" Target="https://drive.google.com/drive/folders/1FQOdimKPYkeXc_q64PqigQcsG4OCsRuy?usp=drive_link" TargetMode="External"/><Relationship Id="rId260" Type="http://schemas.openxmlformats.org/officeDocument/2006/relationships/hyperlink" Target="https://drive.google.com/drive/folders/1oIdVZn3S2HFyU13vQL3I2wf8w9zUQzHz?usp=drive_link" TargetMode="External"/><Relationship Id="rId316" Type="http://schemas.openxmlformats.org/officeDocument/2006/relationships/hyperlink" Target="https://drive.google.com/drive/folders/1aTB08a0i72RPq4g_Kq6Basj7kLl-iatQ?usp=drive_link" TargetMode="External"/><Relationship Id="rId55" Type="http://schemas.openxmlformats.org/officeDocument/2006/relationships/hyperlink" Target="https://drive.google.com/drive/folders/120MXwPMX2EQgHfRSGn4yR9f2j-8681UB?usp=drive_link" TargetMode="External"/><Relationship Id="rId97" Type="http://schemas.openxmlformats.org/officeDocument/2006/relationships/hyperlink" Target="https://drive.google.com/drive/folders/1dwJuSxuKtkAwCG0sRwlv6w-mCRF0w6i2?usp=drive_link" TargetMode="External"/><Relationship Id="rId120" Type="http://schemas.openxmlformats.org/officeDocument/2006/relationships/hyperlink" Target="https://drive.google.com/drive/folders/1r7cSun1IXBEGoZDQ1hLJcZsjgNrMKGjQ?usp=drive_link" TargetMode="External"/><Relationship Id="rId358" Type="http://schemas.openxmlformats.org/officeDocument/2006/relationships/hyperlink" Target="https://drive.google.com/drive/folders/1S2k8FWE4IWat1RSmO24efZXnVSWAUW3Y?usp=drive_link" TargetMode="External"/><Relationship Id="rId162" Type="http://schemas.openxmlformats.org/officeDocument/2006/relationships/hyperlink" Target="https://drive.google.com/drive/folders/1zDOVa0pkvZX5O3k6_ZcqkwVlxfUPnsjy?usp=drive_link" TargetMode="External"/><Relationship Id="rId218" Type="http://schemas.openxmlformats.org/officeDocument/2006/relationships/hyperlink" Target="https://drive.google.com/drive/folders/1r7cSun1IXBEGoZDQ1hLJcZsjgNrMKGjQ?usp=drive_link" TargetMode="External"/><Relationship Id="rId271" Type="http://schemas.openxmlformats.org/officeDocument/2006/relationships/hyperlink" Target="https://drive.google.com/drive/folders/1poNtOUY0kD7qRB2jinm6ufQ1Aqyo7dhj?usp=drive_link" TargetMode="External"/><Relationship Id="rId24" Type="http://schemas.openxmlformats.org/officeDocument/2006/relationships/hyperlink" Target="https://drive.google.com/drive/folders/1r7cSun1IXBEGoZDQ1hLJcZsjgNrMKGjQ?usp=drive_link" TargetMode="External"/><Relationship Id="rId66" Type="http://schemas.openxmlformats.org/officeDocument/2006/relationships/hyperlink" Target="https://drive.google.com/drive/folders/1FwENUTtrStIjKv_zpn8QKNUATlJgKRoK?usp=drive_link" TargetMode="External"/><Relationship Id="rId131" Type="http://schemas.openxmlformats.org/officeDocument/2006/relationships/hyperlink" Target="https://drive.google.com/drive/folders/120MXwPMX2EQgHfRSGn4yR9f2j-8681UB?usp=drive_link" TargetMode="External"/><Relationship Id="rId327" Type="http://schemas.openxmlformats.org/officeDocument/2006/relationships/hyperlink" Target="https://drive.google.com/drive/folders/1oIdVZn3S2HFyU13vQL3I2wf8w9zUQzHz?usp=drive_link" TargetMode="External"/><Relationship Id="rId369" Type="http://schemas.openxmlformats.org/officeDocument/2006/relationships/hyperlink" Target="https://drive.google.com/drive/folders/12oMHY3Ao6oxguIB_bDdhM_KWTNz6sVcn?usp=drive_link" TargetMode="External"/><Relationship Id="rId173" Type="http://schemas.openxmlformats.org/officeDocument/2006/relationships/hyperlink" Target="https://drive.google.com/drive/folders/1HZDJUUT5D9781LfbkvXbnaxS_JPfH-A_?usp=drive_link" TargetMode="External"/><Relationship Id="rId229" Type="http://schemas.openxmlformats.org/officeDocument/2006/relationships/hyperlink" Target="https://drive.google.com/drive/folders/1jK5jFJGlK0sVmsPOUNk7zb8InZ0TMHv4?usp=drive_link" TargetMode="External"/><Relationship Id="rId380" Type="http://schemas.openxmlformats.org/officeDocument/2006/relationships/hyperlink" Target="https://drive.google.com/drive/folders/15NvxGKuYcn7mYur1BkSt5AWuB1zj9wYY?usp=drive_link" TargetMode="External"/><Relationship Id="rId240" Type="http://schemas.openxmlformats.org/officeDocument/2006/relationships/hyperlink" Target="https://drive.google.com/drive/folders/1Z2UJ_w7t3n7ASNf_p-ujBa1QUUlYwLir?usp=drive_link" TargetMode="External"/><Relationship Id="rId35" Type="http://schemas.openxmlformats.org/officeDocument/2006/relationships/hyperlink" Target="https://drive.google.com/drive/folders/1JlcnJ_0cSSDYmJtrzJ7zaqp-Im-GGRu_?usp=drive_link" TargetMode="External"/><Relationship Id="rId77" Type="http://schemas.openxmlformats.org/officeDocument/2006/relationships/hyperlink" Target="https://drive.google.com/drive/folders/1K58zikMWfstiS3-Ac22FdryV8KIkmz-e?usp=drive_link" TargetMode="External"/><Relationship Id="rId100" Type="http://schemas.openxmlformats.org/officeDocument/2006/relationships/hyperlink" Target="https://drive.google.com/drive/folders/1LyyV4bN2Acgj34JoaoKwvLd0Y6xDZcsl?usp=drive_link" TargetMode="External"/><Relationship Id="rId282" Type="http://schemas.openxmlformats.org/officeDocument/2006/relationships/hyperlink" Target="https://drive.google.com/drive/folders/1Y_kpXffQzBcO24h8YuhPebouqLhzENIK?usp=drive_link" TargetMode="External"/><Relationship Id="rId338" Type="http://schemas.openxmlformats.org/officeDocument/2006/relationships/hyperlink" Target="https://drive.google.com/drive/folders/1cotHgu7UWZx8hgiIYPmQLI-6jdDG36Gt?usp=drive_link" TargetMode="External"/><Relationship Id="rId8" Type="http://schemas.openxmlformats.org/officeDocument/2006/relationships/hyperlink" Target="https://drive.google.com/drive/folders/1NCXSLB05A-7_s9c7uJrJmClCQQHy_s2U?usp=drive_link" TargetMode="External"/><Relationship Id="rId142" Type="http://schemas.openxmlformats.org/officeDocument/2006/relationships/hyperlink" Target="https://drive.google.com/drive/folders/118-2tua9YrnYwcUsRbTY4PVkl0gO10Ih?usp=share_link" TargetMode="External"/><Relationship Id="rId184" Type="http://schemas.openxmlformats.org/officeDocument/2006/relationships/hyperlink" Target="https://drive.google.com/drive/folders/1co-DiAzfDKxHLfZ4s80KLCcNAVyDOQ_V?usp=drive_link" TargetMode="External"/><Relationship Id="rId391" Type="http://schemas.openxmlformats.org/officeDocument/2006/relationships/hyperlink" Target="https://drive.google.com/drive/folders/120MXwPMX2EQgHfRSGn4yR9f2j-8681UB?usp=drive_link" TargetMode="External"/><Relationship Id="rId405" Type="http://schemas.openxmlformats.org/officeDocument/2006/relationships/hyperlink" Target="https://drive.google.com/drive/folders/1ho3xzp-XwdrlJgG236Rfr1NKGTCexYu4?usp=drive_link" TargetMode="External"/><Relationship Id="rId251" Type="http://schemas.openxmlformats.org/officeDocument/2006/relationships/hyperlink" Target="https://drive.google.com/drive/folders/1LyyV4bN2Acgj34JoaoKwvLd0Y6xDZcsl?usp=drive_link" TargetMode="External"/><Relationship Id="rId46" Type="http://schemas.openxmlformats.org/officeDocument/2006/relationships/hyperlink" Target="https://drive.google.com/drive/folders/1SLc1ZrnikaIOuHUcevbBbnhi51dBIev8?usp=drive_link" TargetMode="External"/><Relationship Id="rId293" Type="http://schemas.openxmlformats.org/officeDocument/2006/relationships/hyperlink" Target="https://drive.google.com/drive/folders/1mw5DY17VQSEvGoAynxRz5pkccrVw8rot?usp=drive_link" TargetMode="External"/><Relationship Id="rId307" Type="http://schemas.openxmlformats.org/officeDocument/2006/relationships/hyperlink" Target="https://drive.google.com/drive/folders/1gC5SDoF_l0cFkZwYaiqVnKd1WOXoZPvh?usp=drive_link" TargetMode="External"/><Relationship Id="rId349" Type="http://schemas.openxmlformats.org/officeDocument/2006/relationships/hyperlink" Target="https://drive.google.com/drive/folders/14DXGsyIbpsqc6XTXx96tpjlxv98F3Iyz?usp=drive_link" TargetMode="External"/><Relationship Id="rId88" Type="http://schemas.openxmlformats.org/officeDocument/2006/relationships/hyperlink" Target="https://drive.google.com/drive/folders/1DZ48Ttaetc3A91304eX-0OPwrh-hhn3J?usp=drive_link" TargetMode="External"/><Relationship Id="rId111" Type="http://schemas.openxmlformats.org/officeDocument/2006/relationships/hyperlink" Target="https://drive.google.com/drive/folders/1FQOdimKPYkeXc_q64PqigQcsG4OCsRuy?usp=drive_link" TargetMode="External"/><Relationship Id="rId153" Type="http://schemas.openxmlformats.org/officeDocument/2006/relationships/hyperlink" Target="https://drive.google.com/drive/folders/1BgX7vUCZR6Fv1GaCY72txZs0t8ZYZ5DJ?usp=share_link" TargetMode="External"/><Relationship Id="rId195" Type="http://schemas.openxmlformats.org/officeDocument/2006/relationships/hyperlink" Target="https://drive.google.com/drive/folders/1IFZYZIBXZ9Q9mi3n2-J0R8GxCb3uxpN5?usp=drive_link" TargetMode="External"/><Relationship Id="rId209" Type="http://schemas.openxmlformats.org/officeDocument/2006/relationships/hyperlink" Target="https://drive.google.com/drive/folders/1SLc1ZrnikaIOuHUcevbBbnhi51dBIev8?usp=drive_link" TargetMode="External"/><Relationship Id="rId360" Type="http://schemas.openxmlformats.org/officeDocument/2006/relationships/hyperlink" Target="https://drive.google.com/drive/folders/14-8Bk0iZOqkEdAwRTEZDQ32A14RIMPwX?usp=drive_link" TargetMode="External"/><Relationship Id="rId416" Type="http://schemas.openxmlformats.org/officeDocument/2006/relationships/vmlDrawing" Target="../drawings/vmlDrawing1.vml"/><Relationship Id="rId220" Type="http://schemas.openxmlformats.org/officeDocument/2006/relationships/hyperlink" Target="https://drive.google.com/drive/folders/1FQOdimKPYkeXc_q64PqigQcsG4OCsRuy?usp=drive_link" TargetMode="External"/><Relationship Id="rId15" Type="http://schemas.openxmlformats.org/officeDocument/2006/relationships/hyperlink" Target="https://drive.google.com/drive/folders/1CbLhHMczmm3z-524Zedqh0ji-pPH1E8L?usp=drive_link" TargetMode="External"/><Relationship Id="rId57" Type="http://schemas.openxmlformats.org/officeDocument/2006/relationships/hyperlink" Target="https://drive.google.com/drive/folders/120MXwPMX2EQgHfRSGn4yR9f2j-8681UB?usp=drive_link" TargetMode="External"/><Relationship Id="rId262" Type="http://schemas.openxmlformats.org/officeDocument/2006/relationships/hyperlink" Target="https://drive.google.com/drive/folders/1lAd2Wxod0SWl4R-EDTP-LsPpvV637bPr?usp=drive_link" TargetMode="External"/><Relationship Id="rId318" Type="http://schemas.openxmlformats.org/officeDocument/2006/relationships/hyperlink" Target="https://drive.google.com/drive/folders/1OrGM4aOYt_04LnMHBBxgs93twoSYRu6n?usp=drive_link" TargetMode="External"/><Relationship Id="rId99" Type="http://schemas.openxmlformats.org/officeDocument/2006/relationships/hyperlink" Target="https://drive.google.com/drive/folders/1LyyV4bN2Acgj34JoaoKwvLd0Y6xDZcsl?usp=drive_link" TargetMode="External"/><Relationship Id="rId122" Type="http://schemas.openxmlformats.org/officeDocument/2006/relationships/hyperlink" Target="https://drive.google.com/drive/folders/1LyyV4bN2Acgj34JoaoKwvLd0Y6xDZcsl?usp=drive_link" TargetMode="External"/><Relationship Id="rId164" Type="http://schemas.openxmlformats.org/officeDocument/2006/relationships/hyperlink" Target="https://drive.google.com/drive/folders/1zDOVa0pkvZX5O3k6_ZcqkwVlxfUPnsjy?usp=drive_link" TargetMode="External"/><Relationship Id="rId371" Type="http://schemas.openxmlformats.org/officeDocument/2006/relationships/hyperlink" Target="https://drive.google.com/drive/folders/1Gx195xXZ5W1tfjFwwwflCFdyPIUd3AUU?usp=drive_link" TargetMode="External"/><Relationship Id="rId26" Type="http://schemas.openxmlformats.org/officeDocument/2006/relationships/hyperlink" Target="https://drive.google.com/drive/folders/120MXwPMX2EQgHfRSGn4yR9f2j-8681UB?usp=drive_link" TargetMode="External"/><Relationship Id="rId231" Type="http://schemas.openxmlformats.org/officeDocument/2006/relationships/hyperlink" Target="https://drive.google.com/drive/folders/1rlB5TkelDrGrXmrFkWOVwdAR2VtH3rfe?usp=drive_link" TargetMode="External"/><Relationship Id="rId273" Type="http://schemas.openxmlformats.org/officeDocument/2006/relationships/hyperlink" Target="https://drive.google.com/drive/folders/1GZt0p254MtneyEuxVcuDQX9yUL6VCgHX?usp=drive_link" TargetMode="External"/><Relationship Id="rId329" Type="http://schemas.openxmlformats.org/officeDocument/2006/relationships/hyperlink" Target="https://drive.google.com/drive/folders/120MXwPMX2EQgHfRSGn4yR9f2j-8681UB?usp=drive_link" TargetMode="External"/><Relationship Id="rId68" Type="http://schemas.openxmlformats.org/officeDocument/2006/relationships/hyperlink" Target="https://drive.google.com/drive/folders/1dwJuSxuKtkAwCG0sRwlv6w-mCRF0w6i2?usp=drive_link" TargetMode="External"/><Relationship Id="rId133" Type="http://schemas.openxmlformats.org/officeDocument/2006/relationships/hyperlink" Target="https://drive.google.com/drive/folders/120MXwPMX2EQgHfRSGn4yR9f2j-8681UB?usp=drive_link" TargetMode="External"/><Relationship Id="rId175" Type="http://schemas.openxmlformats.org/officeDocument/2006/relationships/hyperlink" Target="https://drive.google.com/drive/folders/1BgX7vUCZR6Fv1GaCY72txZs0t8ZYZ5DJ?usp=drive_link" TargetMode="External"/><Relationship Id="rId340" Type="http://schemas.openxmlformats.org/officeDocument/2006/relationships/hyperlink" Target="https://drive.google.com/drive/folders/1F-ZR66w8KZSmyr30inEpNp56HAsk9T7Y?usp=drive_link" TargetMode="External"/><Relationship Id="rId200" Type="http://schemas.openxmlformats.org/officeDocument/2006/relationships/hyperlink" Target="https://drive.google.com/drive/folders/1dwJuSxuKtkAwCG0sRwlv6w-mCRF0w6i2?usp=drive_link" TargetMode="External"/><Relationship Id="rId382" Type="http://schemas.openxmlformats.org/officeDocument/2006/relationships/hyperlink" Target="https://drive.google.com/drive/folders/19LmF7Ho9RojQR6mb0S73UWZf8LNXEZjQ?usp=drive_link" TargetMode="External"/><Relationship Id="rId242" Type="http://schemas.openxmlformats.org/officeDocument/2006/relationships/hyperlink" Target="https://drive.google.com/drive/folders/1dwJuSxuKtkAwCG0sRwlv6w-mCRF0w6i2?usp=drive_link" TargetMode="External"/><Relationship Id="rId284" Type="http://schemas.openxmlformats.org/officeDocument/2006/relationships/hyperlink" Target="https://drive.google.com/drive/folders/1LyyV4bN2Acgj34JoaoKwvLd0Y6xDZcsl?usp=drive_link" TargetMode="External"/><Relationship Id="rId37" Type="http://schemas.openxmlformats.org/officeDocument/2006/relationships/hyperlink" Target="https://drive.google.com/drive/folders/1LyyV4bN2Acgj34JoaoKwvLd0Y6xDZcsl?usp=drive_link" TargetMode="External"/><Relationship Id="rId79" Type="http://schemas.openxmlformats.org/officeDocument/2006/relationships/hyperlink" Target="https://drive.google.com/drive/folders/1FwENUTtrStIjKv_zpn8QKNUATlJgKRoK?usp=drive_link" TargetMode="External"/><Relationship Id="rId102" Type="http://schemas.openxmlformats.org/officeDocument/2006/relationships/hyperlink" Target="https://drive.google.com/drive/folders/1Z2UJ_w7t3n7ASNf_p-ujBa1QUUlYwLir?usp=drive_link" TargetMode="External"/><Relationship Id="rId144" Type="http://schemas.openxmlformats.org/officeDocument/2006/relationships/hyperlink" Target="https://drive.google.com/drive/folders/1BgX7vUCZR6Fv1GaCY72txZs0t8ZYZ5DJ?usp=share_link" TargetMode="External"/><Relationship Id="rId90" Type="http://schemas.openxmlformats.org/officeDocument/2006/relationships/hyperlink" Target="https://drive.google.com/drive/folders/1uWR_gyeSvzGZOsyCWPwBNClvSRrS4lhg?usp=drive_link" TargetMode="External"/><Relationship Id="rId186" Type="http://schemas.openxmlformats.org/officeDocument/2006/relationships/hyperlink" Target="https://drive.google.com/drive/folders/1vD4ilvzG7qqvCU3cVlBGzkfYbG7ARSG8?usp=drive_link" TargetMode="External"/><Relationship Id="rId351" Type="http://schemas.openxmlformats.org/officeDocument/2006/relationships/hyperlink" Target="https://drive.google.com/drive/folders/1a2q_z6wYLMFTG4lOUFQ7pz-f80EbS5BL?usp=drive_link" TargetMode="External"/><Relationship Id="rId393" Type="http://schemas.openxmlformats.org/officeDocument/2006/relationships/hyperlink" Target="https://drive.google.com/drive/folders/18aqQKN3rq_CdEXDGudO4G8dqHfSdI097?usp=drive_link" TargetMode="External"/><Relationship Id="rId407" Type="http://schemas.openxmlformats.org/officeDocument/2006/relationships/hyperlink" Target="https://drive.google.com/drive/folders/17WQ752M1goOBTWNBr_snKtbL-fnX35SY?usp=drive_link" TargetMode="External"/><Relationship Id="rId211" Type="http://schemas.openxmlformats.org/officeDocument/2006/relationships/hyperlink" Target="https://drive.google.com/drive/folders/120MXwPMX2EQgHfRSGn4yR9f2j-8681UB?usp=drive_link" TargetMode="External"/><Relationship Id="rId253" Type="http://schemas.openxmlformats.org/officeDocument/2006/relationships/hyperlink" Target="https://drive.google.com/drive/folders/1Z2UJ_w7t3n7ASNf_p-ujBa1QUUlYwLir?usp=drive_link" TargetMode="External"/><Relationship Id="rId295" Type="http://schemas.openxmlformats.org/officeDocument/2006/relationships/hyperlink" Target="https://drive.google.com/drive/folders/1iafRmFChm-1Tybu9YxLEyf6WiXr4OU3H?usp=drive_link" TargetMode="External"/><Relationship Id="rId309" Type="http://schemas.openxmlformats.org/officeDocument/2006/relationships/hyperlink" Target="https://drive.google.com/drive/folders/1iT6ZviRENreMUytEA-z71XMf4gMCGbbL?usp=drive_link" TargetMode="External"/><Relationship Id="rId48" Type="http://schemas.openxmlformats.org/officeDocument/2006/relationships/hyperlink" Target="https://drive.google.com/drive/folders/1lAd2Wxod0SWl4R-EDTP-LsPpvV637bPr?usp=drive_link" TargetMode="External"/><Relationship Id="rId113" Type="http://schemas.openxmlformats.org/officeDocument/2006/relationships/hyperlink" Target="https://drive.google.com/drive/folders/1lAd2Wxod0SWl4R-EDTP-LsPpvV637bPr?usp=drive_link" TargetMode="External"/><Relationship Id="rId320" Type="http://schemas.openxmlformats.org/officeDocument/2006/relationships/hyperlink" Target="https://drive.google.com/drive/folders/1TVWRcnnQa3jAyYzthTgi7JzofB2Oz9ij?usp=drive_link" TargetMode="External"/><Relationship Id="rId155" Type="http://schemas.openxmlformats.org/officeDocument/2006/relationships/hyperlink" Target="https://drive.google.com/drive/folders/1EOkLNbfxRbayzodgDGDLY7rIBM1rO1ny?usp=share_link" TargetMode="External"/><Relationship Id="rId197" Type="http://schemas.openxmlformats.org/officeDocument/2006/relationships/hyperlink" Target="https://drive.google.com/drive/folders/1fNtD5ruf2_q0TIyLjRLYFZpnox-L8YSw" TargetMode="External"/><Relationship Id="rId362" Type="http://schemas.openxmlformats.org/officeDocument/2006/relationships/hyperlink" Target="https://drive.google.com/drive/folders/1r7cSun1IXBEGoZDQ1hLJcZsjgNrMKGjQ?usp=drive_link" TargetMode="External"/><Relationship Id="rId41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image" Target="../media/image2.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S510"/>
  <sheetViews>
    <sheetView showGridLines="0" zoomScale="90" zoomScaleNormal="90" zoomScaleSheetLayoutView="80" zoomScalePageLayoutView="70" workbookViewId="0">
      <pane xSplit="5" ySplit="1" topLeftCell="M35" activePane="bottomRight" state="frozen"/>
      <selection pane="topRight" activeCell="E1" sqref="E1"/>
      <selection pane="bottomLeft" activeCell="A2" sqref="A2"/>
      <selection pane="bottomRight" activeCell="P9" sqref="P9"/>
    </sheetView>
  </sheetViews>
  <sheetFormatPr defaultRowHeight="12.75" x14ac:dyDescent="0.2"/>
  <cols>
    <col min="1" max="1" width="3.7109375" style="4" customWidth="1"/>
    <col min="2" max="2" width="6" style="90" customWidth="1"/>
    <col min="3" max="3" width="6.5703125" style="4" customWidth="1"/>
    <col min="4" max="4" width="13.42578125" style="4" customWidth="1"/>
    <col min="5" max="5" width="21.85546875" style="91" customWidth="1"/>
    <col min="6" max="6" width="15.28515625" style="92" customWidth="1"/>
    <col min="7" max="7" width="14.28515625" style="93" customWidth="1"/>
    <col min="8" max="8" width="16.5703125" style="95" customWidth="1"/>
    <col min="9" max="9" width="9.5703125" style="4" customWidth="1"/>
    <col min="10" max="10" width="13.28515625" style="94" customWidth="1"/>
    <col min="11" max="11" width="7.5703125" style="95" customWidth="1"/>
    <col min="12" max="12" width="70.5703125" style="95" customWidth="1"/>
    <col min="13" max="13" width="15.5703125" style="96" customWidth="1"/>
    <col min="14" max="14" width="9.140625" style="92" customWidth="1"/>
    <col min="15" max="15" width="14.7109375" style="91" customWidth="1"/>
    <col min="16" max="16" width="11" style="97" customWidth="1"/>
    <col min="17" max="17" width="103.7109375" style="4" customWidth="1"/>
    <col min="18" max="18" width="14" style="28" customWidth="1"/>
    <col min="19" max="19" width="9.5703125" style="28" bestFit="1" customWidth="1"/>
    <col min="20" max="16384" width="9.140625" style="28"/>
  </cols>
  <sheetData>
    <row r="1" spans="1:17" s="17" customFormat="1" ht="38.25" x14ac:dyDescent="0.2">
      <c r="A1" s="7" t="s">
        <v>245</v>
      </c>
      <c r="B1" s="7" t="s">
        <v>5</v>
      </c>
      <c r="C1" s="7" t="s">
        <v>6</v>
      </c>
      <c r="D1" s="7" t="s">
        <v>117</v>
      </c>
      <c r="E1" s="11" t="s">
        <v>38</v>
      </c>
      <c r="F1" s="11" t="s">
        <v>35</v>
      </c>
      <c r="G1" s="12" t="s">
        <v>36</v>
      </c>
      <c r="H1" s="11" t="s">
        <v>37</v>
      </c>
      <c r="I1" s="11" t="s">
        <v>12</v>
      </c>
      <c r="J1" s="11" t="s">
        <v>45</v>
      </c>
      <c r="K1" s="13" t="s">
        <v>53</v>
      </c>
      <c r="L1" s="342" t="s">
        <v>1070</v>
      </c>
      <c r="M1" s="14" t="s">
        <v>1</v>
      </c>
      <c r="N1" s="7" t="s">
        <v>33</v>
      </c>
      <c r="O1" s="7" t="s">
        <v>34</v>
      </c>
      <c r="P1" s="15" t="s">
        <v>8</v>
      </c>
      <c r="Q1" s="16" t="s">
        <v>432</v>
      </c>
    </row>
    <row r="2" spans="1:17" ht="38.25" x14ac:dyDescent="0.2">
      <c r="A2" s="1">
        <v>1</v>
      </c>
      <c r="B2" s="1" t="s">
        <v>29</v>
      </c>
      <c r="C2" s="1">
        <v>2023</v>
      </c>
      <c r="D2" s="18" t="s">
        <v>111</v>
      </c>
      <c r="E2" s="19" t="s">
        <v>2</v>
      </c>
      <c r="F2" s="20" t="s">
        <v>93</v>
      </c>
      <c r="G2" s="21" t="s">
        <v>94</v>
      </c>
      <c r="H2" s="20" t="s">
        <v>11</v>
      </c>
      <c r="I2" s="19">
        <v>2</v>
      </c>
      <c r="J2" s="22" t="s">
        <v>444</v>
      </c>
      <c r="K2" s="19" t="s">
        <v>11</v>
      </c>
      <c r="L2" s="20" t="s">
        <v>443</v>
      </c>
      <c r="M2" s="23">
        <v>871.5</v>
      </c>
      <c r="N2" s="24" t="s">
        <v>113</v>
      </c>
      <c r="O2" s="25" t="s">
        <v>11</v>
      </c>
      <c r="P2" s="26">
        <v>44928</v>
      </c>
      <c r="Q2" s="27" t="s">
        <v>135</v>
      </c>
    </row>
    <row r="3" spans="1:17" ht="25.5" x14ac:dyDescent="0.2">
      <c r="A3" s="1">
        <v>2</v>
      </c>
      <c r="B3" s="1" t="s">
        <v>29</v>
      </c>
      <c r="C3" s="1">
        <v>2023</v>
      </c>
      <c r="D3" s="18" t="s">
        <v>112</v>
      </c>
      <c r="E3" s="19" t="s">
        <v>2</v>
      </c>
      <c r="F3" s="20" t="s">
        <v>3</v>
      </c>
      <c r="G3" s="21" t="s">
        <v>85</v>
      </c>
      <c r="H3" s="20" t="s">
        <v>11</v>
      </c>
      <c r="I3" s="19" t="s">
        <v>11</v>
      </c>
      <c r="J3" s="29" t="s">
        <v>119</v>
      </c>
      <c r="K3" s="19" t="s">
        <v>11</v>
      </c>
      <c r="L3" s="30" t="s">
        <v>115</v>
      </c>
      <c r="M3" s="23">
        <v>378</v>
      </c>
      <c r="N3" s="24" t="s">
        <v>113</v>
      </c>
      <c r="O3" s="25" t="s">
        <v>11</v>
      </c>
      <c r="P3" s="26">
        <v>44929</v>
      </c>
      <c r="Q3" s="27" t="s">
        <v>11</v>
      </c>
    </row>
    <row r="4" spans="1:17" ht="25.5" x14ac:dyDescent="0.2">
      <c r="A4" s="1">
        <v>3</v>
      </c>
      <c r="B4" s="1" t="s">
        <v>29</v>
      </c>
      <c r="C4" s="1">
        <v>2023</v>
      </c>
      <c r="D4" s="18" t="s">
        <v>112</v>
      </c>
      <c r="E4" s="19" t="s">
        <v>2</v>
      </c>
      <c r="F4" s="20" t="s">
        <v>3</v>
      </c>
      <c r="G4" s="21" t="s">
        <v>85</v>
      </c>
      <c r="H4" s="20" t="s">
        <v>11</v>
      </c>
      <c r="I4" s="19" t="s">
        <v>11</v>
      </c>
      <c r="J4" s="29" t="s">
        <v>119</v>
      </c>
      <c r="K4" s="19" t="s">
        <v>11</v>
      </c>
      <c r="L4" s="30" t="s">
        <v>114</v>
      </c>
      <c r="M4" s="23">
        <v>462</v>
      </c>
      <c r="N4" s="24" t="s">
        <v>113</v>
      </c>
      <c r="O4" s="25" t="s">
        <v>11</v>
      </c>
      <c r="P4" s="26">
        <v>44929</v>
      </c>
      <c r="Q4" s="27" t="s">
        <v>11</v>
      </c>
    </row>
    <row r="5" spans="1:17" x14ac:dyDescent="0.2">
      <c r="A5" s="1">
        <v>4</v>
      </c>
      <c r="B5" s="1" t="s">
        <v>29</v>
      </c>
      <c r="C5" s="1">
        <v>2023</v>
      </c>
      <c r="D5" s="19" t="s">
        <v>120</v>
      </c>
      <c r="E5" s="19" t="s">
        <v>4</v>
      </c>
      <c r="F5" s="20" t="s">
        <v>64</v>
      </c>
      <c r="G5" s="21" t="s">
        <v>10</v>
      </c>
      <c r="H5" s="20" t="s">
        <v>155</v>
      </c>
      <c r="I5" s="19" t="s">
        <v>11</v>
      </c>
      <c r="J5" s="22" t="s">
        <v>11</v>
      </c>
      <c r="K5" s="19" t="s">
        <v>11</v>
      </c>
      <c r="L5" s="30" t="s">
        <v>457</v>
      </c>
      <c r="M5" s="23">
        <v>47.5</v>
      </c>
      <c r="N5" s="24" t="s">
        <v>18</v>
      </c>
      <c r="O5" s="25" t="s">
        <v>11</v>
      </c>
      <c r="P5" s="26">
        <v>44929</v>
      </c>
      <c r="Q5" s="27" t="s">
        <v>11</v>
      </c>
    </row>
    <row r="6" spans="1:17" x14ac:dyDescent="0.2">
      <c r="A6" s="1">
        <v>5</v>
      </c>
      <c r="B6" s="1" t="s">
        <v>29</v>
      </c>
      <c r="C6" s="1">
        <v>2023</v>
      </c>
      <c r="D6" s="19" t="s">
        <v>120</v>
      </c>
      <c r="E6" s="19" t="s">
        <v>4</v>
      </c>
      <c r="F6" s="20" t="s">
        <v>64</v>
      </c>
      <c r="G6" s="21" t="s">
        <v>10</v>
      </c>
      <c r="H6" s="20" t="s">
        <v>155</v>
      </c>
      <c r="I6" s="19" t="s">
        <v>11</v>
      </c>
      <c r="J6" s="22" t="s">
        <v>11</v>
      </c>
      <c r="K6" s="19" t="s">
        <v>11</v>
      </c>
      <c r="L6" s="30" t="s">
        <v>457</v>
      </c>
      <c r="M6" s="23">
        <v>22</v>
      </c>
      <c r="N6" s="24" t="s">
        <v>18</v>
      </c>
      <c r="O6" s="25" t="s">
        <v>11</v>
      </c>
      <c r="P6" s="26">
        <v>44929</v>
      </c>
      <c r="Q6" s="27" t="s">
        <v>11</v>
      </c>
    </row>
    <row r="7" spans="1:17" ht="25.5" x14ac:dyDescent="0.2">
      <c r="A7" s="1">
        <v>6</v>
      </c>
      <c r="B7" s="1" t="s">
        <v>29</v>
      </c>
      <c r="C7" s="1">
        <v>2023</v>
      </c>
      <c r="D7" s="18" t="s">
        <v>121</v>
      </c>
      <c r="E7" s="31" t="s">
        <v>57</v>
      </c>
      <c r="F7" s="20" t="s">
        <v>64</v>
      </c>
      <c r="G7" s="21" t="s">
        <v>65</v>
      </c>
      <c r="H7" s="20" t="s">
        <v>13</v>
      </c>
      <c r="I7" s="19" t="s">
        <v>11</v>
      </c>
      <c r="J7" s="31" t="s">
        <v>11</v>
      </c>
      <c r="K7" s="19" t="s">
        <v>11</v>
      </c>
      <c r="L7" s="30" t="s">
        <v>317</v>
      </c>
      <c r="M7" s="23">
        <v>12500</v>
      </c>
      <c r="N7" s="24" t="s">
        <v>113</v>
      </c>
      <c r="O7" s="25" t="s">
        <v>122</v>
      </c>
      <c r="P7" s="26">
        <v>44931</v>
      </c>
      <c r="Q7" s="27" t="s">
        <v>11</v>
      </c>
    </row>
    <row r="8" spans="1:17" ht="25.5" x14ac:dyDescent="0.2">
      <c r="A8" s="1">
        <v>7</v>
      </c>
      <c r="B8" s="1" t="s">
        <v>29</v>
      </c>
      <c r="C8" s="1">
        <v>2023</v>
      </c>
      <c r="D8" s="18" t="s">
        <v>123</v>
      </c>
      <c r="E8" s="31" t="s">
        <v>55</v>
      </c>
      <c r="F8" s="20" t="s">
        <v>64</v>
      </c>
      <c r="G8" s="21" t="s">
        <v>65</v>
      </c>
      <c r="H8" s="20" t="s">
        <v>66</v>
      </c>
      <c r="I8" s="19" t="s">
        <v>11</v>
      </c>
      <c r="J8" s="31" t="s">
        <v>11</v>
      </c>
      <c r="K8" s="19" t="s">
        <v>11</v>
      </c>
      <c r="L8" s="30" t="s">
        <v>322</v>
      </c>
      <c r="M8" s="23">
        <v>373.33</v>
      </c>
      <c r="N8" s="24" t="s">
        <v>590</v>
      </c>
      <c r="O8" s="25" t="s">
        <v>11</v>
      </c>
      <c r="P8" s="26">
        <v>44932</v>
      </c>
      <c r="Q8" s="27" t="s">
        <v>11</v>
      </c>
    </row>
    <row r="9" spans="1:17" ht="25.5" x14ac:dyDescent="0.2">
      <c r="A9" s="1">
        <v>8</v>
      </c>
      <c r="B9" s="1" t="s">
        <v>29</v>
      </c>
      <c r="C9" s="1">
        <v>2023</v>
      </c>
      <c r="D9" s="18" t="s">
        <v>124</v>
      </c>
      <c r="E9" s="19" t="s">
        <v>24</v>
      </c>
      <c r="F9" s="20" t="s">
        <v>64</v>
      </c>
      <c r="G9" s="21" t="s">
        <v>23</v>
      </c>
      <c r="H9" s="20" t="s">
        <v>68</v>
      </c>
      <c r="I9" s="19" t="s">
        <v>11</v>
      </c>
      <c r="J9" s="22" t="s">
        <v>11</v>
      </c>
      <c r="K9" s="19" t="s">
        <v>11</v>
      </c>
      <c r="L9" s="30" t="s">
        <v>125</v>
      </c>
      <c r="M9" s="23">
        <v>22.43</v>
      </c>
      <c r="N9" s="24" t="s">
        <v>22</v>
      </c>
      <c r="O9" s="25" t="s">
        <v>11</v>
      </c>
      <c r="P9" s="26">
        <v>44932</v>
      </c>
      <c r="Q9" s="27" t="s">
        <v>11</v>
      </c>
    </row>
    <row r="10" spans="1:17" ht="25.5" x14ac:dyDescent="0.2">
      <c r="A10" s="1">
        <v>9</v>
      </c>
      <c r="B10" s="1" t="s">
        <v>29</v>
      </c>
      <c r="C10" s="1">
        <v>2023</v>
      </c>
      <c r="D10" s="18" t="s">
        <v>124</v>
      </c>
      <c r="E10" s="19" t="s">
        <v>24</v>
      </c>
      <c r="F10" s="20" t="s">
        <v>64</v>
      </c>
      <c r="G10" s="21" t="s">
        <v>23</v>
      </c>
      <c r="H10" s="20" t="s">
        <v>68</v>
      </c>
      <c r="I10" s="19" t="s">
        <v>11</v>
      </c>
      <c r="J10" s="22" t="s">
        <v>11</v>
      </c>
      <c r="K10" s="19" t="s">
        <v>11</v>
      </c>
      <c r="L10" s="30" t="s">
        <v>126</v>
      </c>
      <c r="M10" s="23">
        <v>69.53</v>
      </c>
      <c r="N10" s="24" t="s">
        <v>22</v>
      </c>
      <c r="O10" s="25" t="s">
        <v>11</v>
      </c>
      <c r="P10" s="26">
        <v>44932</v>
      </c>
      <c r="Q10" s="27" t="s">
        <v>11</v>
      </c>
    </row>
    <row r="11" spans="1:17" ht="25.5" x14ac:dyDescent="0.2">
      <c r="A11" s="1">
        <v>10</v>
      </c>
      <c r="B11" s="1" t="s">
        <v>29</v>
      </c>
      <c r="C11" s="1">
        <v>2023</v>
      </c>
      <c r="D11" s="18" t="s">
        <v>123</v>
      </c>
      <c r="E11" s="31" t="s">
        <v>55</v>
      </c>
      <c r="F11" s="20" t="s">
        <v>64</v>
      </c>
      <c r="G11" s="21" t="s">
        <v>65</v>
      </c>
      <c r="H11" s="20" t="s">
        <v>66</v>
      </c>
      <c r="I11" s="19" t="s">
        <v>11</v>
      </c>
      <c r="J11" s="31" t="s">
        <v>11</v>
      </c>
      <c r="K11" s="19" t="s">
        <v>11</v>
      </c>
      <c r="L11" s="30" t="s">
        <v>324</v>
      </c>
      <c r="M11" s="23">
        <v>157.34</v>
      </c>
      <c r="N11" s="24" t="s">
        <v>22</v>
      </c>
      <c r="O11" s="25" t="s">
        <v>11</v>
      </c>
      <c r="P11" s="26">
        <v>44932</v>
      </c>
      <c r="Q11" s="27" t="s">
        <v>11</v>
      </c>
    </row>
    <row r="12" spans="1:17" x14ac:dyDescent="0.2">
      <c r="A12" s="1">
        <v>11</v>
      </c>
      <c r="B12" s="1" t="s">
        <v>29</v>
      </c>
      <c r="C12" s="1">
        <v>2023</v>
      </c>
      <c r="D12" s="18" t="s">
        <v>127</v>
      </c>
      <c r="E12" s="19" t="s">
        <v>43</v>
      </c>
      <c r="F12" s="20" t="s">
        <v>64</v>
      </c>
      <c r="G12" s="21" t="s">
        <v>71</v>
      </c>
      <c r="H12" s="20" t="s">
        <v>74</v>
      </c>
      <c r="I12" s="19" t="s">
        <v>11</v>
      </c>
      <c r="J12" s="31" t="s">
        <v>11</v>
      </c>
      <c r="K12" s="19" t="s">
        <v>11</v>
      </c>
      <c r="L12" s="30" t="s">
        <v>430</v>
      </c>
      <c r="M12" s="32">
        <v>141.44999999999999</v>
      </c>
      <c r="N12" s="24" t="s">
        <v>0</v>
      </c>
      <c r="O12" s="25" t="s">
        <v>11</v>
      </c>
      <c r="P12" s="26">
        <v>44932</v>
      </c>
      <c r="Q12" s="27" t="s">
        <v>11</v>
      </c>
    </row>
    <row r="13" spans="1:17" ht="38.25" x14ac:dyDescent="0.2">
      <c r="A13" s="1">
        <v>12</v>
      </c>
      <c r="B13" s="1" t="s">
        <v>29</v>
      </c>
      <c r="C13" s="1">
        <v>2023</v>
      </c>
      <c r="D13" s="18" t="s">
        <v>111</v>
      </c>
      <c r="E13" s="19" t="s">
        <v>116</v>
      </c>
      <c r="F13" s="20" t="s">
        <v>93</v>
      </c>
      <c r="G13" s="21" t="s">
        <v>95</v>
      </c>
      <c r="H13" s="20" t="s">
        <v>11</v>
      </c>
      <c r="I13" s="19">
        <v>2</v>
      </c>
      <c r="J13" s="22" t="s">
        <v>444</v>
      </c>
      <c r="K13" s="19" t="s">
        <v>11</v>
      </c>
      <c r="L13" s="30" t="s">
        <v>445</v>
      </c>
      <c r="M13" s="32">
        <v>4142.3999999999996</v>
      </c>
      <c r="N13" s="24" t="s">
        <v>0</v>
      </c>
      <c r="O13" s="25" t="s">
        <v>128</v>
      </c>
      <c r="P13" s="26">
        <v>44932</v>
      </c>
      <c r="Q13" s="27" t="s">
        <v>11</v>
      </c>
    </row>
    <row r="14" spans="1:17" ht="25.5" x14ac:dyDescent="0.2">
      <c r="A14" s="1">
        <v>13</v>
      </c>
      <c r="B14" s="1" t="s">
        <v>29</v>
      </c>
      <c r="C14" s="1">
        <v>2023</v>
      </c>
      <c r="D14" s="18" t="s">
        <v>123</v>
      </c>
      <c r="E14" s="31" t="s">
        <v>54</v>
      </c>
      <c r="F14" s="20" t="s">
        <v>64</v>
      </c>
      <c r="G14" s="21" t="s">
        <v>65</v>
      </c>
      <c r="H14" s="20" t="s">
        <v>129</v>
      </c>
      <c r="I14" s="19" t="s">
        <v>11</v>
      </c>
      <c r="J14" s="31" t="s">
        <v>11</v>
      </c>
      <c r="K14" s="19" t="s">
        <v>11</v>
      </c>
      <c r="L14" s="30" t="s">
        <v>320</v>
      </c>
      <c r="M14" s="32">
        <v>3447</v>
      </c>
      <c r="N14" s="24" t="s">
        <v>113</v>
      </c>
      <c r="O14" s="25" t="s">
        <v>11</v>
      </c>
      <c r="P14" s="26">
        <v>44932</v>
      </c>
      <c r="Q14" s="27" t="s">
        <v>11</v>
      </c>
    </row>
    <row r="15" spans="1:17" ht="25.5" x14ac:dyDescent="0.2">
      <c r="A15" s="1">
        <v>14</v>
      </c>
      <c r="B15" s="1" t="s">
        <v>29</v>
      </c>
      <c r="C15" s="1">
        <v>2023</v>
      </c>
      <c r="D15" s="18" t="s">
        <v>130</v>
      </c>
      <c r="E15" s="31" t="s">
        <v>41</v>
      </c>
      <c r="F15" s="20" t="s">
        <v>64</v>
      </c>
      <c r="G15" s="21" t="s">
        <v>71</v>
      </c>
      <c r="H15" s="20" t="s">
        <v>25</v>
      </c>
      <c r="I15" s="19" t="s">
        <v>11</v>
      </c>
      <c r="J15" s="31" t="s">
        <v>11</v>
      </c>
      <c r="K15" s="19" t="s">
        <v>11</v>
      </c>
      <c r="L15" s="30" t="s">
        <v>27</v>
      </c>
      <c r="M15" s="32">
        <v>375.9</v>
      </c>
      <c r="N15" s="24" t="s">
        <v>0</v>
      </c>
      <c r="O15" s="25" t="s">
        <v>11</v>
      </c>
      <c r="P15" s="26">
        <v>44932</v>
      </c>
      <c r="Q15" s="27" t="s">
        <v>11</v>
      </c>
    </row>
    <row r="16" spans="1:17" ht="25.5" x14ac:dyDescent="0.2">
      <c r="A16" s="1">
        <v>15</v>
      </c>
      <c r="B16" s="1" t="s">
        <v>29</v>
      </c>
      <c r="C16" s="1">
        <v>2023</v>
      </c>
      <c r="D16" s="18" t="s">
        <v>601</v>
      </c>
      <c r="E16" s="31" t="s">
        <v>56</v>
      </c>
      <c r="F16" s="20" t="s">
        <v>64</v>
      </c>
      <c r="G16" s="21" t="s">
        <v>65</v>
      </c>
      <c r="H16" s="20" t="s">
        <v>67</v>
      </c>
      <c r="I16" s="19" t="s">
        <v>11</v>
      </c>
      <c r="J16" s="31" t="s">
        <v>11</v>
      </c>
      <c r="K16" s="19" t="s">
        <v>11</v>
      </c>
      <c r="L16" s="30" t="s">
        <v>321</v>
      </c>
      <c r="M16" s="32">
        <v>990</v>
      </c>
      <c r="N16" s="24" t="s">
        <v>0</v>
      </c>
      <c r="O16" s="25" t="s">
        <v>11</v>
      </c>
      <c r="P16" s="26">
        <v>44936</v>
      </c>
      <c r="Q16" s="33" t="s">
        <v>355</v>
      </c>
    </row>
    <row r="17" spans="1:17" x14ac:dyDescent="0.2">
      <c r="A17" s="1">
        <v>16</v>
      </c>
      <c r="B17" s="1" t="s">
        <v>29</v>
      </c>
      <c r="C17" s="1">
        <v>2023</v>
      </c>
      <c r="D17" s="18" t="s">
        <v>131</v>
      </c>
      <c r="E17" s="31" t="s">
        <v>16</v>
      </c>
      <c r="F17" s="20" t="s">
        <v>64</v>
      </c>
      <c r="G17" s="21" t="s">
        <v>71</v>
      </c>
      <c r="H17" s="20" t="s">
        <v>1060</v>
      </c>
      <c r="I17" s="19" t="s">
        <v>11</v>
      </c>
      <c r="J17" s="31" t="s">
        <v>11</v>
      </c>
      <c r="K17" s="19" t="s">
        <v>11</v>
      </c>
      <c r="L17" s="30" t="s">
        <v>17</v>
      </c>
      <c r="M17" s="32">
        <v>4800</v>
      </c>
      <c r="N17" s="24" t="s">
        <v>113</v>
      </c>
      <c r="O17" s="25" t="s">
        <v>132</v>
      </c>
      <c r="P17" s="26">
        <v>44936</v>
      </c>
      <c r="Q17" s="27" t="s">
        <v>11</v>
      </c>
    </row>
    <row r="18" spans="1:17" ht="25.5" x14ac:dyDescent="0.2">
      <c r="A18" s="1">
        <v>17</v>
      </c>
      <c r="B18" s="1" t="s">
        <v>29</v>
      </c>
      <c r="C18" s="1">
        <v>2023</v>
      </c>
      <c r="D18" s="18" t="s">
        <v>133</v>
      </c>
      <c r="E18" s="31" t="s">
        <v>40</v>
      </c>
      <c r="F18" s="20" t="s">
        <v>64</v>
      </c>
      <c r="G18" s="21" t="s">
        <v>39</v>
      </c>
      <c r="H18" s="20" t="s">
        <v>75</v>
      </c>
      <c r="I18" s="19" t="s">
        <v>11</v>
      </c>
      <c r="J18" s="31" t="s">
        <v>11</v>
      </c>
      <c r="K18" s="19" t="s">
        <v>11</v>
      </c>
      <c r="L18" s="30" t="s">
        <v>310</v>
      </c>
      <c r="M18" s="32">
        <v>3000</v>
      </c>
      <c r="N18" s="24" t="s">
        <v>0</v>
      </c>
      <c r="O18" s="25" t="s">
        <v>314</v>
      </c>
      <c r="P18" s="26">
        <v>44936</v>
      </c>
      <c r="Q18" s="27" t="s">
        <v>11</v>
      </c>
    </row>
    <row r="19" spans="1:17" ht="25.5" x14ac:dyDescent="0.2">
      <c r="A19" s="1">
        <v>18</v>
      </c>
      <c r="B19" s="1" t="s">
        <v>29</v>
      </c>
      <c r="C19" s="1">
        <v>2023</v>
      </c>
      <c r="D19" s="18" t="s">
        <v>136</v>
      </c>
      <c r="E19" s="31" t="s">
        <v>44</v>
      </c>
      <c r="F19" s="20" t="s">
        <v>64</v>
      </c>
      <c r="G19" s="21" t="s">
        <v>71</v>
      </c>
      <c r="H19" s="20" t="s">
        <v>14</v>
      </c>
      <c r="I19" s="19" t="s">
        <v>11</v>
      </c>
      <c r="J19" s="31" t="s">
        <v>11</v>
      </c>
      <c r="K19" s="19" t="s">
        <v>11</v>
      </c>
      <c r="L19" s="30" t="s">
        <v>308</v>
      </c>
      <c r="M19" s="32">
        <v>1300</v>
      </c>
      <c r="N19" s="24" t="s">
        <v>0</v>
      </c>
      <c r="O19" s="25" t="s">
        <v>134</v>
      </c>
      <c r="P19" s="26">
        <v>44936</v>
      </c>
      <c r="Q19" s="27" t="s">
        <v>11</v>
      </c>
    </row>
    <row r="20" spans="1:17" ht="25.5" x14ac:dyDescent="0.2">
      <c r="A20" s="1">
        <v>19</v>
      </c>
      <c r="B20" s="1" t="s">
        <v>29</v>
      </c>
      <c r="C20" s="1">
        <v>2023</v>
      </c>
      <c r="D20" s="18" t="s">
        <v>137</v>
      </c>
      <c r="E20" s="31" t="s">
        <v>2</v>
      </c>
      <c r="F20" s="20" t="s">
        <v>81</v>
      </c>
      <c r="G20" s="21" t="s">
        <v>83</v>
      </c>
      <c r="H20" s="20" t="s">
        <v>11</v>
      </c>
      <c r="I20" s="19" t="s">
        <v>11</v>
      </c>
      <c r="J20" s="31" t="s">
        <v>253</v>
      </c>
      <c r="K20" s="19" t="s">
        <v>11</v>
      </c>
      <c r="L20" s="30" t="s">
        <v>246</v>
      </c>
      <c r="M20" s="32">
        <v>1452.5</v>
      </c>
      <c r="N20" s="24" t="s">
        <v>113</v>
      </c>
      <c r="O20" s="25" t="s">
        <v>11</v>
      </c>
      <c r="P20" s="26">
        <v>44938</v>
      </c>
      <c r="Q20" s="126" t="s">
        <v>691</v>
      </c>
    </row>
    <row r="21" spans="1:17" ht="25.5" x14ac:dyDescent="0.2">
      <c r="A21" s="1">
        <v>20</v>
      </c>
      <c r="B21" s="1" t="s">
        <v>29</v>
      </c>
      <c r="C21" s="1">
        <v>2023</v>
      </c>
      <c r="D21" s="18" t="s">
        <v>137</v>
      </c>
      <c r="E21" s="31" t="s">
        <v>2</v>
      </c>
      <c r="F21" s="20" t="s">
        <v>81</v>
      </c>
      <c r="G21" s="21" t="s">
        <v>83</v>
      </c>
      <c r="H21" s="20" t="s">
        <v>11</v>
      </c>
      <c r="I21" s="19" t="s">
        <v>11</v>
      </c>
      <c r="J21" s="31" t="s">
        <v>253</v>
      </c>
      <c r="K21" s="19" t="s">
        <v>11</v>
      </c>
      <c r="L21" s="30" t="s">
        <v>247</v>
      </c>
      <c r="M21" s="32">
        <v>1452.5</v>
      </c>
      <c r="N21" s="24" t="s">
        <v>113</v>
      </c>
      <c r="O21" s="25" t="s">
        <v>11</v>
      </c>
      <c r="P21" s="26">
        <v>44938</v>
      </c>
      <c r="Q21" s="27" t="s">
        <v>135</v>
      </c>
    </row>
    <row r="22" spans="1:17" ht="63.75" x14ac:dyDescent="0.2">
      <c r="A22" s="1">
        <v>21</v>
      </c>
      <c r="B22" s="1" t="s">
        <v>29</v>
      </c>
      <c r="C22" s="1">
        <v>2023</v>
      </c>
      <c r="D22" s="98" t="s">
        <v>143</v>
      </c>
      <c r="E22" s="31" t="s">
        <v>116</v>
      </c>
      <c r="F22" s="20" t="s">
        <v>93</v>
      </c>
      <c r="G22" s="21" t="s">
        <v>95</v>
      </c>
      <c r="H22" s="20" t="s">
        <v>11</v>
      </c>
      <c r="I22" s="19">
        <v>2</v>
      </c>
      <c r="J22" s="22" t="s">
        <v>150</v>
      </c>
      <c r="K22" s="19"/>
      <c r="L22" s="30" t="s">
        <v>446</v>
      </c>
      <c r="M22" s="32">
        <v>3443.94</v>
      </c>
      <c r="N22" s="24" t="s">
        <v>0</v>
      </c>
      <c r="O22" s="34" t="s">
        <v>149</v>
      </c>
      <c r="P22" s="26">
        <v>44942</v>
      </c>
      <c r="Q22" s="27" t="s">
        <v>11</v>
      </c>
    </row>
    <row r="23" spans="1:17" ht="25.5" x14ac:dyDescent="0.2">
      <c r="A23" s="1">
        <v>22</v>
      </c>
      <c r="B23" s="1" t="s">
        <v>29</v>
      </c>
      <c r="C23" s="1">
        <v>2023</v>
      </c>
      <c r="D23" s="18" t="s">
        <v>138</v>
      </c>
      <c r="E23" s="31" t="s">
        <v>1055</v>
      </c>
      <c r="F23" s="20" t="s">
        <v>101</v>
      </c>
      <c r="G23" s="21" t="s">
        <v>102</v>
      </c>
      <c r="H23" s="20" t="s">
        <v>11</v>
      </c>
      <c r="I23" s="19">
        <v>6</v>
      </c>
      <c r="J23" s="31" t="s">
        <v>11</v>
      </c>
      <c r="K23" s="19" t="s">
        <v>11</v>
      </c>
      <c r="L23" s="30" t="s">
        <v>248</v>
      </c>
      <c r="M23" s="32">
        <v>2400</v>
      </c>
      <c r="N23" s="24" t="s">
        <v>0</v>
      </c>
      <c r="O23" s="25" t="s">
        <v>11</v>
      </c>
      <c r="P23" s="26">
        <v>44942</v>
      </c>
      <c r="Q23" s="27" t="s">
        <v>11</v>
      </c>
    </row>
    <row r="24" spans="1:17" ht="38.25" x14ac:dyDescent="0.2">
      <c r="A24" s="1">
        <v>23</v>
      </c>
      <c r="B24" s="1" t="s">
        <v>29</v>
      </c>
      <c r="C24" s="1">
        <v>2023</v>
      </c>
      <c r="D24" s="18" t="s">
        <v>139</v>
      </c>
      <c r="E24" s="31" t="s">
        <v>116</v>
      </c>
      <c r="F24" s="20" t="s">
        <v>93</v>
      </c>
      <c r="G24" s="21" t="s">
        <v>95</v>
      </c>
      <c r="H24" s="20" t="s">
        <v>11</v>
      </c>
      <c r="I24" s="19">
        <v>2</v>
      </c>
      <c r="J24" s="22" t="s">
        <v>173</v>
      </c>
      <c r="K24" s="19" t="s">
        <v>11</v>
      </c>
      <c r="L24" s="30" t="s">
        <v>447</v>
      </c>
      <c r="M24" s="32">
        <v>2389.33</v>
      </c>
      <c r="N24" s="24" t="s">
        <v>0</v>
      </c>
      <c r="O24" s="25" t="s">
        <v>140</v>
      </c>
      <c r="P24" s="26">
        <v>44943</v>
      </c>
      <c r="Q24" s="27" t="s">
        <v>135</v>
      </c>
    </row>
    <row r="25" spans="1:17" ht="25.5" x14ac:dyDescent="0.2">
      <c r="A25" s="1">
        <v>24</v>
      </c>
      <c r="B25" s="1" t="s">
        <v>29</v>
      </c>
      <c r="C25" s="1">
        <v>2023</v>
      </c>
      <c r="D25" s="18" t="s">
        <v>144</v>
      </c>
      <c r="E25" s="31" t="s">
        <v>116</v>
      </c>
      <c r="F25" s="20" t="s">
        <v>3</v>
      </c>
      <c r="G25" s="21" t="s">
        <v>84</v>
      </c>
      <c r="H25" s="20" t="s">
        <v>11</v>
      </c>
      <c r="I25" s="19" t="s">
        <v>11</v>
      </c>
      <c r="J25" s="31" t="s">
        <v>119</v>
      </c>
      <c r="K25" s="19" t="s">
        <v>11</v>
      </c>
      <c r="L25" s="30" t="s">
        <v>252</v>
      </c>
      <c r="M25" s="32">
        <v>105</v>
      </c>
      <c r="N25" s="24" t="s">
        <v>113</v>
      </c>
      <c r="O25" s="25" t="s">
        <v>11</v>
      </c>
      <c r="P25" s="26">
        <v>44943</v>
      </c>
      <c r="Q25" s="27" t="s">
        <v>11</v>
      </c>
    </row>
    <row r="26" spans="1:17" ht="25.5" x14ac:dyDescent="0.2">
      <c r="A26" s="1">
        <v>25</v>
      </c>
      <c r="B26" s="1" t="s">
        <v>29</v>
      </c>
      <c r="C26" s="1">
        <v>2023</v>
      </c>
      <c r="D26" s="18" t="s">
        <v>145</v>
      </c>
      <c r="E26" s="31" t="s">
        <v>116</v>
      </c>
      <c r="F26" s="20" t="s">
        <v>3</v>
      </c>
      <c r="G26" s="21" t="s">
        <v>84</v>
      </c>
      <c r="H26" s="20" t="s">
        <v>11</v>
      </c>
      <c r="I26" s="19" t="s">
        <v>11</v>
      </c>
      <c r="J26" s="31" t="s">
        <v>141</v>
      </c>
      <c r="K26" s="19" t="s">
        <v>11</v>
      </c>
      <c r="L26" s="30" t="s">
        <v>254</v>
      </c>
      <c r="M26" s="32">
        <v>500</v>
      </c>
      <c r="N26" s="24" t="s">
        <v>113</v>
      </c>
      <c r="O26" s="25" t="s">
        <v>11</v>
      </c>
      <c r="P26" s="26">
        <v>44943</v>
      </c>
      <c r="Q26" s="27" t="s">
        <v>11</v>
      </c>
    </row>
    <row r="27" spans="1:17" ht="38.25" x14ac:dyDescent="0.2">
      <c r="A27" s="1">
        <v>26</v>
      </c>
      <c r="B27" s="1" t="s">
        <v>29</v>
      </c>
      <c r="C27" s="1">
        <v>2023</v>
      </c>
      <c r="D27" s="18" t="s">
        <v>147</v>
      </c>
      <c r="E27" s="31" t="s">
        <v>203</v>
      </c>
      <c r="F27" s="20" t="s">
        <v>64</v>
      </c>
      <c r="G27" s="21" t="s">
        <v>77</v>
      </c>
      <c r="H27" s="20" t="s">
        <v>152</v>
      </c>
      <c r="I27" s="19" t="s">
        <v>11</v>
      </c>
      <c r="J27" s="31" t="s">
        <v>11</v>
      </c>
      <c r="K27" s="19" t="s">
        <v>11</v>
      </c>
      <c r="L27" s="30" t="s">
        <v>148</v>
      </c>
      <c r="M27" s="32">
        <v>633</v>
      </c>
      <c r="N27" s="24" t="s">
        <v>113</v>
      </c>
      <c r="O27" s="25" t="s">
        <v>11</v>
      </c>
      <c r="P27" s="26">
        <v>44943</v>
      </c>
      <c r="Q27" s="27" t="s">
        <v>11</v>
      </c>
    </row>
    <row r="28" spans="1:17" ht="25.5" x14ac:dyDescent="0.2">
      <c r="A28" s="1">
        <v>27</v>
      </c>
      <c r="B28" s="1" t="s">
        <v>29</v>
      </c>
      <c r="C28" s="1">
        <v>2023</v>
      </c>
      <c r="D28" s="18" t="s">
        <v>144</v>
      </c>
      <c r="E28" s="31" t="s">
        <v>116</v>
      </c>
      <c r="F28" s="20" t="s">
        <v>3</v>
      </c>
      <c r="G28" s="21" t="s">
        <v>84</v>
      </c>
      <c r="H28" s="20" t="s">
        <v>11</v>
      </c>
      <c r="I28" s="19" t="s">
        <v>11</v>
      </c>
      <c r="J28" s="31" t="s">
        <v>119</v>
      </c>
      <c r="K28" s="19" t="s">
        <v>11</v>
      </c>
      <c r="L28" s="30" t="s">
        <v>250</v>
      </c>
      <c r="M28" s="32">
        <v>250</v>
      </c>
      <c r="N28" s="24" t="s">
        <v>113</v>
      </c>
      <c r="O28" s="25" t="s">
        <v>11</v>
      </c>
      <c r="P28" s="26">
        <v>44943</v>
      </c>
      <c r="Q28" s="27" t="s">
        <v>11</v>
      </c>
    </row>
    <row r="29" spans="1:17" ht="25.5" x14ac:dyDescent="0.2">
      <c r="A29" s="1">
        <v>28</v>
      </c>
      <c r="B29" s="1" t="s">
        <v>29</v>
      </c>
      <c r="C29" s="1">
        <v>2023</v>
      </c>
      <c r="D29" s="18" t="s">
        <v>146</v>
      </c>
      <c r="E29" s="31" t="s">
        <v>116</v>
      </c>
      <c r="F29" s="20" t="s">
        <v>3</v>
      </c>
      <c r="G29" s="21" t="s">
        <v>84</v>
      </c>
      <c r="H29" s="20" t="s">
        <v>11</v>
      </c>
      <c r="I29" s="19" t="s">
        <v>11</v>
      </c>
      <c r="J29" s="31" t="s">
        <v>142</v>
      </c>
      <c r="K29" s="19" t="s">
        <v>11</v>
      </c>
      <c r="L29" s="30" t="s">
        <v>251</v>
      </c>
      <c r="M29" s="32">
        <v>250</v>
      </c>
      <c r="N29" s="24" t="s">
        <v>113</v>
      </c>
      <c r="O29" s="25" t="s">
        <v>11</v>
      </c>
      <c r="P29" s="26">
        <v>44944</v>
      </c>
      <c r="Q29" s="27" t="s">
        <v>11</v>
      </c>
    </row>
    <row r="30" spans="1:17" x14ac:dyDescent="0.2">
      <c r="A30" s="1">
        <v>29</v>
      </c>
      <c r="B30" s="1" t="s">
        <v>29</v>
      </c>
      <c r="C30" s="1">
        <v>2023</v>
      </c>
      <c r="D30" s="18" t="s">
        <v>156</v>
      </c>
      <c r="E30" s="31" t="s">
        <v>32</v>
      </c>
      <c r="F30" s="20" t="s">
        <v>64</v>
      </c>
      <c r="G30" s="21" t="s">
        <v>10</v>
      </c>
      <c r="H30" s="20" t="s">
        <v>154</v>
      </c>
      <c r="I30" s="19" t="s">
        <v>11</v>
      </c>
      <c r="J30" s="31" t="s">
        <v>11</v>
      </c>
      <c r="K30" s="19" t="s">
        <v>11</v>
      </c>
      <c r="L30" s="30" t="s">
        <v>185</v>
      </c>
      <c r="M30" s="32">
        <v>218.35</v>
      </c>
      <c r="N30" s="24" t="s">
        <v>0</v>
      </c>
      <c r="O30" s="25" t="s">
        <v>157</v>
      </c>
      <c r="P30" s="26">
        <v>44946</v>
      </c>
      <c r="Q30" s="27" t="s">
        <v>11</v>
      </c>
    </row>
    <row r="31" spans="1:17" ht="25.5" x14ac:dyDescent="0.2">
      <c r="A31" s="1">
        <v>30</v>
      </c>
      <c r="B31" s="1" t="s">
        <v>29</v>
      </c>
      <c r="C31" s="1">
        <v>2023</v>
      </c>
      <c r="D31" s="18" t="s">
        <v>159</v>
      </c>
      <c r="E31" s="31" t="s">
        <v>116</v>
      </c>
      <c r="F31" s="20" t="s">
        <v>3</v>
      </c>
      <c r="G31" s="21" t="s">
        <v>86</v>
      </c>
      <c r="H31" s="19" t="s">
        <v>11</v>
      </c>
      <c r="I31" s="19" t="s">
        <v>11</v>
      </c>
      <c r="J31" s="29" t="s">
        <v>58</v>
      </c>
      <c r="K31" s="19" t="s">
        <v>11</v>
      </c>
      <c r="L31" s="30" t="s">
        <v>255</v>
      </c>
      <c r="M31" s="32">
        <v>2722.23</v>
      </c>
      <c r="N31" s="24" t="s">
        <v>0</v>
      </c>
      <c r="O31" s="25" t="s">
        <v>158</v>
      </c>
      <c r="P31" s="26">
        <v>44946</v>
      </c>
      <c r="Q31" s="27" t="s">
        <v>11</v>
      </c>
    </row>
    <row r="32" spans="1:17" x14ac:dyDescent="0.2">
      <c r="A32" s="1">
        <v>31</v>
      </c>
      <c r="B32" s="1" t="s">
        <v>29</v>
      </c>
      <c r="C32" s="1">
        <v>2023</v>
      </c>
      <c r="D32" s="18" t="s">
        <v>124</v>
      </c>
      <c r="E32" s="31" t="s">
        <v>42</v>
      </c>
      <c r="F32" s="20" t="s">
        <v>64</v>
      </c>
      <c r="G32" s="21" t="s">
        <v>23</v>
      </c>
      <c r="H32" s="20" t="s">
        <v>161</v>
      </c>
      <c r="I32" s="19" t="s">
        <v>11</v>
      </c>
      <c r="J32" s="31" t="s">
        <v>11</v>
      </c>
      <c r="K32" s="19" t="s">
        <v>11</v>
      </c>
      <c r="L32" s="30" t="s">
        <v>429</v>
      </c>
      <c r="M32" s="32">
        <v>1403.51</v>
      </c>
      <c r="N32" s="24" t="s">
        <v>0</v>
      </c>
      <c r="O32" s="25" t="s">
        <v>160</v>
      </c>
      <c r="P32" s="26">
        <v>44946</v>
      </c>
      <c r="Q32" s="27" t="s">
        <v>11</v>
      </c>
    </row>
    <row r="33" spans="1:17" x14ac:dyDescent="0.2">
      <c r="A33" s="1">
        <v>32</v>
      </c>
      <c r="B33" s="1" t="s">
        <v>29</v>
      </c>
      <c r="C33" s="1">
        <v>2023</v>
      </c>
      <c r="D33" s="19" t="s">
        <v>120</v>
      </c>
      <c r="E33" s="31" t="s">
        <v>21</v>
      </c>
      <c r="F33" s="19" t="s">
        <v>11</v>
      </c>
      <c r="G33" s="21" t="s">
        <v>11</v>
      </c>
      <c r="H33" s="20" t="s">
        <v>11</v>
      </c>
      <c r="I33" s="19" t="s">
        <v>11</v>
      </c>
      <c r="J33" s="31" t="s">
        <v>11</v>
      </c>
      <c r="K33" s="19" t="s">
        <v>52</v>
      </c>
      <c r="L33" s="30" t="s">
        <v>20</v>
      </c>
      <c r="M33" s="32">
        <v>140</v>
      </c>
      <c r="N33" s="24" t="s">
        <v>18</v>
      </c>
      <c r="O33" s="25" t="s">
        <v>11</v>
      </c>
      <c r="P33" s="26">
        <v>44946</v>
      </c>
      <c r="Q33" s="27" t="s">
        <v>11</v>
      </c>
    </row>
    <row r="34" spans="1:17" x14ac:dyDescent="0.2">
      <c r="A34" s="1">
        <v>33</v>
      </c>
      <c r="B34" s="1" t="s">
        <v>29</v>
      </c>
      <c r="C34" s="1">
        <v>2023</v>
      </c>
      <c r="D34" s="19" t="s">
        <v>120</v>
      </c>
      <c r="E34" s="31" t="s">
        <v>21</v>
      </c>
      <c r="F34" s="19" t="s">
        <v>11</v>
      </c>
      <c r="G34" s="21" t="s">
        <v>11</v>
      </c>
      <c r="H34" s="20" t="s">
        <v>11</v>
      </c>
      <c r="I34" s="19" t="s">
        <v>11</v>
      </c>
      <c r="J34" s="31" t="s">
        <v>11</v>
      </c>
      <c r="K34" s="19" t="s">
        <v>52</v>
      </c>
      <c r="L34" s="30" t="s">
        <v>20</v>
      </c>
      <c r="M34" s="32">
        <v>140</v>
      </c>
      <c r="N34" s="24" t="s">
        <v>18</v>
      </c>
      <c r="O34" s="25" t="s">
        <v>11</v>
      </c>
      <c r="P34" s="26">
        <v>44946</v>
      </c>
      <c r="Q34" s="27" t="s">
        <v>11</v>
      </c>
    </row>
    <row r="35" spans="1:17" x14ac:dyDescent="0.2">
      <c r="A35" s="1">
        <v>34</v>
      </c>
      <c r="B35" s="1" t="s">
        <v>29</v>
      </c>
      <c r="C35" s="1">
        <v>2023</v>
      </c>
      <c r="D35" s="19" t="s">
        <v>120</v>
      </c>
      <c r="E35" s="31" t="s">
        <v>21</v>
      </c>
      <c r="F35" s="19" t="s">
        <v>11</v>
      </c>
      <c r="G35" s="21" t="s">
        <v>11</v>
      </c>
      <c r="H35" s="20" t="s">
        <v>11</v>
      </c>
      <c r="I35" s="19" t="s">
        <v>11</v>
      </c>
      <c r="J35" s="31" t="s">
        <v>11</v>
      </c>
      <c r="K35" s="19" t="s">
        <v>52</v>
      </c>
      <c r="L35" s="30" t="s">
        <v>20</v>
      </c>
      <c r="M35" s="32">
        <v>140</v>
      </c>
      <c r="N35" s="24" t="s">
        <v>18</v>
      </c>
      <c r="O35" s="25" t="s">
        <v>11</v>
      </c>
      <c r="P35" s="26">
        <v>44946</v>
      </c>
      <c r="Q35" s="27" t="s">
        <v>11</v>
      </c>
    </row>
    <row r="36" spans="1:17" ht="25.5" x14ac:dyDescent="0.2">
      <c r="A36" s="1">
        <v>35</v>
      </c>
      <c r="B36" s="1" t="s">
        <v>29</v>
      </c>
      <c r="C36" s="1">
        <v>2023</v>
      </c>
      <c r="D36" s="18" t="s">
        <v>159</v>
      </c>
      <c r="E36" s="31" t="s">
        <v>116</v>
      </c>
      <c r="F36" s="20" t="s">
        <v>3</v>
      </c>
      <c r="G36" s="21" t="s">
        <v>86</v>
      </c>
      <c r="H36" s="19" t="s">
        <v>11</v>
      </c>
      <c r="I36" s="19" t="s">
        <v>11</v>
      </c>
      <c r="J36" s="29" t="s">
        <v>58</v>
      </c>
      <c r="K36" s="19" t="s">
        <v>11</v>
      </c>
      <c r="L36" s="30" t="s">
        <v>243</v>
      </c>
      <c r="M36" s="32">
        <v>1648.26</v>
      </c>
      <c r="N36" s="24" t="s">
        <v>0</v>
      </c>
      <c r="O36" s="25" t="s">
        <v>162</v>
      </c>
      <c r="P36" s="26">
        <v>44949</v>
      </c>
      <c r="Q36" s="35"/>
    </row>
    <row r="37" spans="1:17" s="46" customFormat="1" ht="25.5" x14ac:dyDescent="0.2">
      <c r="A37" s="3">
        <v>1</v>
      </c>
      <c r="B37" s="3" t="s">
        <v>30</v>
      </c>
      <c r="C37" s="3">
        <v>2023</v>
      </c>
      <c r="D37" s="99" t="s">
        <v>159</v>
      </c>
      <c r="E37" s="36" t="s">
        <v>116</v>
      </c>
      <c r="F37" s="37" t="s">
        <v>3</v>
      </c>
      <c r="G37" s="38" t="s">
        <v>86</v>
      </c>
      <c r="H37" s="39" t="s">
        <v>11</v>
      </c>
      <c r="I37" s="39" t="s">
        <v>11</v>
      </c>
      <c r="J37" s="29" t="s">
        <v>58</v>
      </c>
      <c r="K37" s="39" t="s">
        <v>11</v>
      </c>
      <c r="L37" s="40" t="s">
        <v>244</v>
      </c>
      <c r="M37" s="41">
        <v>2801.92</v>
      </c>
      <c r="N37" s="42" t="s">
        <v>0</v>
      </c>
      <c r="O37" s="43" t="s">
        <v>163</v>
      </c>
      <c r="P37" s="44">
        <v>44960</v>
      </c>
      <c r="Q37" s="45" t="s">
        <v>11</v>
      </c>
    </row>
    <row r="38" spans="1:17" ht="25.5" x14ac:dyDescent="0.2">
      <c r="A38" s="1">
        <v>2</v>
      </c>
      <c r="B38" s="1" t="s">
        <v>30</v>
      </c>
      <c r="C38" s="1">
        <v>2023</v>
      </c>
      <c r="D38" s="98" t="s">
        <v>167</v>
      </c>
      <c r="E38" s="31" t="s">
        <v>116</v>
      </c>
      <c r="F38" s="20" t="s">
        <v>93</v>
      </c>
      <c r="G38" s="21" t="s">
        <v>95</v>
      </c>
      <c r="H38" s="20" t="s">
        <v>11</v>
      </c>
      <c r="I38" s="19">
        <v>2</v>
      </c>
      <c r="J38" s="22" t="s">
        <v>166</v>
      </c>
      <c r="K38" s="19" t="s">
        <v>11</v>
      </c>
      <c r="L38" s="30" t="s">
        <v>337</v>
      </c>
      <c r="M38" s="32">
        <v>2584.96</v>
      </c>
      <c r="N38" s="24" t="s">
        <v>0</v>
      </c>
      <c r="O38" s="25" t="s">
        <v>168</v>
      </c>
      <c r="P38" s="26">
        <v>44963</v>
      </c>
      <c r="Q38" s="27" t="s">
        <v>431</v>
      </c>
    </row>
    <row r="39" spans="1:17" x14ac:dyDescent="0.2">
      <c r="A39" s="1">
        <v>3</v>
      </c>
      <c r="B39" s="1" t="s">
        <v>30</v>
      </c>
      <c r="C39" s="1">
        <v>2023</v>
      </c>
      <c r="D39" s="18" t="s">
        <v>127</v>
      </c>
      <c r="E39" s="31" t="s">
        <v>43</v>
      </c>
      <c r="F39" s="20" t="s">
        <v>64</v>
      </c>
      <c r="G39" s="21" t="s">
        <v>71</v>
      </c>
      <c r="H39" s="20" t="s">
        <v>74</v>
      </c>
      <c r="I39" s="19" t="s">
        <v>11</v>
      </c>
      <c r="J39" s="31" t="s">
        <v>11</v>
      </c>
      <c r="K39" s="19" t="s">
        <v>11</v>
      </c>
      <c r="L39" s="30" t="s">
        <v>430</v>
      </c>
      <c r="M39" s="32">
        <v>80.53</v>
      </c>
      <c r="N39" s="24" t="s">
        <v>0</v>
      </c>
      <c r="O39" s="25" t="s">
        <v>11</v>
      </c>
      <c r="P39" s="26">
        <v>44963</v>
      </c>
      <c r="Q39" s="27" t="s">
        <v>11</v>
      </c>
    </row>
    <row r="40" spans="1:17" ht="25.5" x14ac:dyDescent="0.2">
      <c r="A40" s="1">
        <v>4</v>
      </c>
      <c r="B40" s="1" t="s">
        <v>30</v>
      </c>
      <c r="C40" s="1">
        <v>2023</v>
      </c>
      <c r="D40" s="98" t="s">
        <v>167</v>
      </c>
      <c r="E40" s="31" t="s">
        <v>116</v>
      </c>
      <c r="F40" s="20" t="s">
        <v>93</v>
      </c>
      <c r="G40" s="21" t="s">
        <v>95</v>
      </c>
      <c r="H40" s="20" t="s">
        <v>11</v>
      </c>
      <c r="I40" s="19">
        <v>2</v>
      </c>
      <c r="J40" s="22" t="s">
        <v>166</v>
      </c>
      <c r="K40" s="19" t="s">
        <v>11</v>
      </c>
      <c r="L40" s="30" t="s">
        <v>338</v>
      </c>
      <c r="M40" s="32">
        <v>1940.8</v>
      </c>
      <c r="N40" s="24" t="s">
        <v>0</v>
      </c>
      <c r="O40" s="25" t="s">
        <v>169</v>
      </c>
      <c r="P40" s="26">
        <v>44963</v>
      </c>
      <c r="Q40" s="27" t="s">
        <v>431</v>
      </c>
    </row>
    <row r="41" spans="1:17" ht="25.5" x14ac:dyDescent="0.2">
      <c r="A41" s="1">
        <v>5</v>
      </c>
      <c r="B41" s="1" t="s">
        <v>30</v>
      </c>
      <c r="C41" s="1">
        <v>2023</v>
      </c>
      <c r="D41" s="18" t="s">
        <v>123</v>
      </c>
      <c r="E41" s="31" t="s">
        <v>54</v>
      </c>
      <c r="F41" s="20" t="s">
        <v>64</v>
      </c>
      <c r="G41" s="21" t="s">
        <v>65</v>
      </c>
      <c r="H41" s="20" t="s">
        <v>129</v>
      </c>
      <c r="I41" s="19" t="s">
        <v>11</v>
      </c>
      <c r="J41" s="31" t="s">
        <v>11</v>
      </c>
      <c r="K41" s="19" t="s">
        <v>11</v>
      </c>
      <c r="L41" s="30" t="s">
        <v>320</v>
      </c>
      <c r="M41" s="32">
        <v>3455</v>
      </c>
      <c r="N41" s="24" t="s">
        <v>19</v>
      </c>
      <c r="O41" s="25" t="s">
        <v>11</v>
      </c>
      <c r="P41" s="26">
        <v>44963</v>
      </c>
      <c r="Q41" s="27" t="s">
        <v>11</v>
      </c>
    </row>
    <row r="42" spans="1:17" ht="25.5" x14ac:dyDescent="0.2">
      <c r="A42" s="1">
        <v>6</v>
      </c>
      <c r="B42" s="1" t="s">
        <v>30</v>
      </c>
      <c r="C42" s="1">
        <v>2023</v>
      </c>
      <c r="D42" s="18" t="s">
        <v>121</v>
      </c>
      <c r="E42" s="31" t="s">
        <v>57</v>
      </c>
      <c r="F42" s="20" t="s">
        <v>64</v>
      </c>
      <c r="G42" s="21" t="s">
        <v>65</v>
      </c>
      <c r="H42" s="20" t="s">
        <v>13</v>
      </c>
      <c r="I42" s="19" t="s">
        <v>11</v>
      </c>
      <c r="J42" s="31" t="s">
        <v>11</v>
      </c>
      <c r="K42" s="19" t="s">
        <v>11</v>
      </c>
      <c r="L42" s="30" t="s">
        <v>317</v>
      </c>
      <c r="M42" s="32">
        <v>12500</v>
      </c>
      <c r="N42" s="24" t="s">
        <v>113</v>
      </c>
      <c r="O42" s="25" t="s">
        <v>170</v>
      </c>
      <c r="P42" s="26">
        <v>44963</v>
      </c>
      <c r="Q42" s="27" t="s">
        <v>11</v>
      </c>
    </row>
    <row r="43" spans="1:17" ht="15" x14ac:dyDescent="0.25">
      <c r="A43" s="1">
        <v>7</v>
      </c>
      <c r="B43" s="1" t="s">
        <v>30</v>
      </c>
      <c r="C43" s="1">
        <v>2023</v>
      </c>
      <c r="D43" s="105" t="s">
        <v>164</v>
      </c>
      <c r="E43" s="31" t="s">
        <v>63</v>
      </c>
      <c r="F43" s="20" t="s">
        <v>64</v>
      </c>
      <c r="G43" s="21" t="s">
        <v>23</v>
      </c>
      <c r="H43" s="20" t="s">
        <v>70</v>
      </c>
      <c r="I43" s="19" t="s">
        <v>11</v>
      </c>
      <c r="J43" s="31" t="s">
        <v>11</v>
      </c>
      <c r="K43" s="19" t="s">
        <v>11</v>
      </c>
      <c r="L43" s="30" t="s">
        <v>165</v>
      </c>
      <c r="M43" s="32">
        <v>2275.81</v>
      </c>
      <c r="N43" s="24" t="s">
        <v>0</v>
      </c>
      <c r="O43" s="25" t="s">
        <v>261</v>
      </c>
      <c r="P43" s="26">
        <v>44964</v>
      </c>
      <c r="Q43" s="33" t="s">
        <v>11</v>
      </c>
    </row>
    <row r="44" spans="1:17" ht="51" x14ac:dyDescent="0.2">
      <c r="A44" s="1">
        <v>8</v>
      </c>
      <c r="B44" s="1" t="s">
        <v>30</v>
      </c>
      <c r="C44" s="1">
        <v>2023</v>
      </c>
      <c r="D44" s="18" t="s">
        <v>123</v>
      </c>
      <c r="E44" s="31" t="s">
        <v>55</v>
      </c>
      <c r="F44" s="20" t="s">
        <v>64</v>
      </c>
      <c r="G44" s="21" t="s">
        <v>65</v>
      </c>
      <c r="H44" s="20" t="s">
        <v>66</v>
      </c>
      <c r="I44" s="19" t="s">
        <v>11</v>
      </c>
      <c r="J44" s="31" t="s">
        <v>11</v>
      </c>
      <c r="K44" s="19" t="s">
        <v>11</v>
      </c>
      <c r="L44" s="30" t="s">
        <v>450</v>
      </c>
      <c r="M44" s="32">
        <v>1446.17</v>
      </c>
      <c r="N44" s="24" t="s">
        <v>22</v>
      </c>
      <c r="O44" s="25" t="s">
        <v>11</v>
      </c>
      <c r="P44" s="26">
        <v>44965</v>
      </c>
      <c r="Q44" s="27" t="s">
        <v>11</v>
      </c>
    </row>
    <row r="45" spans="1:17" ht="25.5" x14ac:dyDescent="0.2">
      <c r="A45" s="1">
        <v>9</v>
      </c>
      <c r="B45" s="1" t="s">
        <v>30</v>
      </c>
      <c r="C45" s="1">
        <v>2023</v>
      </c>
      <c r="D45" s="18" t="s">
        <v>601</v>
      </c>
      <c r="E45" s="31" t="s">
        <v>56</v>
      </c>
      <c r="F45" s="20" t="s">
        <v>64</v>
      </c>
      <c r="G45" s="21" t="s">
        <v>65</v>
      </c>
      <c r="H45" s="20" t="s">
        <v>67</v>
      </c>
      <c r="I45" s="19" t="s">
        <v>11</v>
      </c>
      <c r="J45" s="31" t="s">
        <v>11</v>
      </c>
      <c r="K45" s="19" t="s">
        <v>11</v>
      </c>
      <c r="L45" s="30" t="s">
        <v>321</v>
      </c>
      <c r="M45" s="32">
        <v>765</v>
      </c>
      <c r="N45" s="24" t="s">
        <v>0</v>
      </c>
      <c r="O45" s="25" t="s">
        <v>11</v>
      </c>
      <c r="P45" s="26">
        <v>44965</v>
      </c>
      <c r="Q45" s="33" t="s">
        <v>171</v>
      </c>
    </row>
    <row r="46" spans="1:17" ht="25.5" x14ac:dyDescent="0.2">
      <c r="A46" s="1">
        <v>10</v>
      </c>
      <c r="B46" s="1" t="s">
        <v>30</v>
      </c>
      <c r="C46" s="1">
        <v>2023</v>
      </c>
      <c r="D46" s="18" t="s">
        <v>139</v>
      </c>
      <c r="E46" s="31" t="s">
        <v>2</v>
      </c>
      <c r="F46" s="20" t="s">
        <v>93</v>
      </c>
      <c r="G46" s="21" t="s">
        <v>94</v>
      </c>
      <c r="H46" s="20" t="s">
        <v>11</v>
      </c>
      <c r="I46" s="19">
        <v>2</v>
      </c>
      <c r="J46" s="22" t="s">
        <v>173</v>
      </c>
      <c r="K46" s="19" t="s">
        <v>11</v>
      </c>
      <c r="L46" s="30" t="s">
        <v>448</v>
      </c>
      <c r="M46" s="32">
        <v>871.5</v>
      </c>
      <c r="N46" s="24" t="s">
        <v>19</v>
      </c>
      <c r="O46" s="25" t="s">
        <v>11</v>
      </c>
      <c r="P46" s="26">
        <v>44966</v>
      </c>
      <c r="Q46" s="27" t="s">
        <v>11</v>
      </c>
    </row>
    <row r="47" spans="1:17" ht="25.5" x14ac:dyDescent="0.2">
      <c r="A47" s="1">
        <v>11</v>
      </c>
      <c r="B47" s="1" t="s">
        <v>30</v>
      </c>
      <c r="C47" s="1">
        <v>2023</v>
      </c>
      <c r="D47" s="18" t="s">
        <v>123</v>
      </c>
      <c r="E47" s="31" t="s">
        <v>55</v>
      </c>
      <c r="F47" s="20" t="s">
        <v>64</v>
      </c>
      <c r="G47" s="21" t="s">
        <v>65</v>
      </c>
      <c r="H47" s="20" t="s">
        <v>66</v>
      </c>
      <c r="I47" s="19" t="s">
        <v>11</v>
      </c>
      <c r="J47" s="31" t="s">
        <v>11</v>
      </c>
      <c r="K47" s="19" t="s">
        <v>11</v>
      </c>
      <c r="L47" s="30" t="s">
        <v>322</v>
      </c>
      <c r="M47" s="32">
        <v>337.69</v>
      </c>
      <c r="N47" s="24" t="s">
        <v>590</v>
      </c>
      <c r="O47" s="25" t="s">
        <v>11</v>
      </c>
      <c r="P47" s="26">
        <v>44967</v>
      </c>
      <c r="Q47" s="27" t="s">
        <v>11</v>
      </c>
    </row>
    <row r="48" spans="1:17" x14ac:dyDescent="0.2">
      <c r="A48" s="1">
        <v>12</v>
      </c>
      <c r="B48" s="1" t="s">
        <v>30</v>
      </c>
      <c r="C48" s="1">
        <v>2023</v>
      </c>
      <c r="D48" s="18" t="s">
        <v>131</v>
      </c>
      <c r="E48" s="31" t="s">
        <v>16</v>
      </c>
      <c r="F48" s="20" t="s">
        <v>64</v>
      </c>
      <c r="G48" s="21" t="s">
        <v>71</v>
      </c>
      <c r="H48" s="20" t="s">
        <v>1060</v>
      </c>
      <c r="I48" s="19" t="s">
        <v>11</v>
      </c>
      <c r="J48" s="31" t="s">
        <v>11</v>
      </c>
      <c r="K48" s="19" t="s">
        <v>11</v>
      </c>
      <c r="L48" s="30" t="s">
        <v>17</v>
      </c>
      <c r="M48" s="32">
        <v>4800</v>
      </c>
      <c r="N48" s="24" t="s">
        <v>113</v>
      </c>
      <c r="O48" s="25" t="s">
        <v>174</v>
      </c>
      <c r="P48" s="26">
        <v>44967</v>
      </c>
      <c r="Q48" s="27" t="s">
        <v>11</v>
      </c>
    </row>
    <row r="49" spans="1:17" ht="25.5" x14ac:dyDescent="0.2">
      <c r="A49" s="1">
        <v>13</v>
      </c>
      <c r="B49" s="1" t="s">
        <v>30</v>
      </c>
      <c r="C49" s="1">
        <v>2023</v>
      </c>
      <c r="D49" s="18" t="s">
        <v>136</v>
      </c>
      <c r="E49" s="31" t="s">
        <v>44</v>
      </c>
      <c r="F49" s="20" t="s">
        <v>64</v>
      </c>
      <c r="G49" s="21" t="s">
        <v>71</v>
      </c>
      <c r="H49" s="20" t="s">
        <v>14</v>
      </c>
      <c r="I49" s="19" t="s">
        <v>11</v>
      </c>
      <c r="J49" s="31" t="s">
        <v>11</v>
      </c>
      <c r="K49" s="19" t="s">
        <v>11</v>
      </c>
      <c r="L49" s="30" t="s">
        <v>308</v>
      </c>
      <c r="M49" s="32">
        <v>1300</v>
      </c>
      <c r="N49" s="24" t="s">
        <v>0</v>
      </c>
      <c r="O49" s="25" t="s">
        <v>176</v>
      </c>
      <c r="P49" s="26">
        <v>44967</v>
      </c>
      <c r="Q49" s="27" t="s">
        <v>11</v>
      </c>
    </row>
    <row r="50" spans="1:17" ht="25.5" x14ac:dyDescent="0.2">
      <c r="A50" s="1">
        <v>14</v>
      </c>
      <c r="B50" s="1" t="s">
        <v>30</v>
      </c>
      <c r="C50" s="1">
        <v>2023</v>
      </c>
      <c r="D50" s="18" t="s">
        <v>130</v>
      </c>
      <c r="E50" s="31" t="s">
        <v>41</v>
      </c>
      <c r="F50" s="20" t="s">
        <v>64</v>
      </c>
      <c r="G50" s="21" t="s">
        <v>71</v>
      </c>
      <c r="H50" s="20" t="s">
        <v>25</v>
      </c>
      <c r="I50" s="19" t="s">
        <v>11</v>
      </c>
      <c r="J50" s="31" t="s">
        <v>11</v>
      </c>
      <c r="K50" s="19" t="s">
        <v>11</v>
      </c>
      <c r="L50" s="30" t="s">
        <v>27</v>
      </c>
      <c r="M50" s="32">
        <v>375.9</v>
      </c>
      <c r="N50" s="24" t="s">
        <v>0</v>
      </c>
      <c r="O50" s="25" t="s">
        <v>11</v>
      </c>
      <c r="P50" s="26">
        <v>44972</v>
      </c>
      <c r="Q50" s="27" t="s">
        <v>11</v>
      </c>
    </row>
    <row r="51" spans="1:17" ht="25.5" x14ac:dyDescent="0.2">
      <c r="A51" s="1">
        <v>15</v>
      </c>
      <c r="B51" s="1" t="s">
        <v>30</v>
      </c>
      <c r="C51" s="1">
        <v>2023</v>
      </c>
      <c r="D51" s="18" t="s">
        <v>133</v>
      </c>
      <c r="E51" s="31" t="s">
        <v>40</v>
      </c>
      <c r="F51" s="20" t="s">
        <v>64</v>
      </c>
      <c r="G51" s="21" t="s">
        <v>39</v>
      </c>
      <c r="H51" s="20" t="s">
        <v>75</v>
      </c>
      <c r="I51" s="19" t="s">
        <v>11</v>
      </c>
      <c r="J51" s="31" t="s">
        <v>11</v>
      </c>
      <c r="K51" s="19" t="s">
        <v>11</v>
      </c>
      <c r="L51" s="30" t="s">
        <v>310</v>
      </c>
      <c r="M51" s="32">
        <v>3000</v>
      </c>
      <c r="N51" s="24" t="s">
        <v>0</v>
      </c>
      <c r="O51" s="25" t="s">
        <v>315</v>
      </c>
      <c r="P51" s="26">
        <v>44972</v>
      </c>
      <c r="Q51" s="27" t="s">
        <v>11</v>
      </c>
    </row>
    <row r="52" spans="1:17" ht="25.5" x14ac:dyDescent="0.2">
      <c r="A52" s="1">
        <v>16</v>
      </c>
      <c r="B52" s="1" t="s">
        <v>30</v>
      </c>
      <c r="C52" s="1">
        <v>2023</v>
      </c>
      <c r="D52" s="98" t="s">
        <v>167</v>
      </c>
      <c r="E52" s="31" t="s">
        <v>2</v>
      </c>
      <c r="F52" s="20" t="s">
        <v>93</v>
      </c>
      <c r="G52" s="21" t="s">
        <v>94</v>
      </c>
      <c r="H52" s="20" t="s">
        <v>11</v>
      </c>
      <c r="I52" s="19">
        <v>2</v>
      </c>
      <c r="J52" s="22" t="s">
        <v>166</v>
      </c>
      <c r="K52" s="19" t="s">
        <v>11</v>
      </c>
      <c r="L52" s="30" t="s">
        <v>339</v>
      </c>
      <c r="M52" s="32">
        <v>871.5</v>
      </c>
      <c r="N52" s="24" t="s">
        <v>19</v>
      </c>
      <c r="O52" s="25" t="s">
        <v>11</v>
      </c>
      <c r="P52" s="26">
        <v>44973</v>
      </c>
      <c r="Q52" s="27" t="s">
        <v>11</v>
      </c>
    </row>
    <row r="53" spans="1:17" ht="25.5" x14ac:dyDescent="0.2">
      <c r="A53" s="1">
        <v>17</v>
      </c>
      <c r="B53" s="1" t="s">
        <v>30</v>
      </c>
      <c r="C53" s="1">
        <v>2023</v>
      </c>
      <c r="D53" s="98" t="s">
        <v>167</v>
      </c>
      <c r="E53" s="31" t="s">
        <v>2</v>
      </c>
      <c r="F53" s="20" t="s">
        <v>93</v>
      </c>
      <c r="G53" s="21" t="s">
        <v>94</v>
      </c>
      <c r="H53" s="20" t="s">
        <v>11</v>
      </c>
      <c r="I53" s="19">
        <v>2</v>
      </c>
      <c r="J53" s="22" t="s">
        <v>166</v>
      </c>
      <c r="K53" s="19" t="s">
        <v>11</v>
      </c>
      <c r="L53" s="30" t="s">
        <v>340</v>
      </c>
      <c r="M53" s="32">
        <v>871.5</v>
      </c>
      <c r="N53" s="24" t="s">
        <v>19</v>
      </c>
      <c r="O53" s="25" t="s">
        <v>11</v>
      </c>
      <c r="P53" s="26">
        <v>44973</v>
      </c>
      <c r="Q53" s="27" t="s">
        <v>11</v>
      </c>
    </row>
    <row r="54" spans="1:17" ht="25.5" x14ac:dyDescent="0.2">
      <c r="A54" s="1">
        <v>18</v>
      </c>
      <c r="B54" s="1" t="s">
        <v>30</v>
      </c>
      <c r="C54" s="1">
        <v>2023</v>
      </c>
      <c r="D54" s="18" t="s">
        <v>123</v>
      </c>
      <c r="E54" s="31" t="s">
        <v>55</v>
      </c>
      <c r="F54" s="20" t="s">
        <v>64</v>
      </c>
      <c r="G54" s="21" t="s">
        <v>65</v>
      </c>
      <c r="H54" s="20" t="s">
        <v>66</v>
      </c>
      <c r="I54" s="19" t="s">
        <v>11</v>
      </c>
      <c r="J54" s="31" t="s">
        <v>11</v>
      </c>
      <c r="K54" s="19" t="s">
        <v>11</v>
      </c>
      <c r="L54" s="30" t="s">
        <v>323</v>
      </c>
      <c r="M54" s="32">
        <v>1446.17</v>
      </c>
      <c r="N54" s="24" t="s">
        <v>22</v>
      </c>
      <c r="O54" s="25" t="s">
        <v>11</v>
      </c>
      <c r="P54" s="26">
        <v>44974</v>
      </c>
      <c r="Q54" s="27" t="s">
        <v>11</v>
      </c>
    </row>
    <row r="55" spans="1:17" ht="25.5" x14ac:dyDescent="0.2">
      <c r="A55" s="1">
        <v>19</v>
      </c>
      <c r="B55" s="1" t="s">
        <v>30</v>
      </c>
      <c r="C55" s="1">
        <v>2023</v>
      </c>
      <c r="D55" s="18" t="s">
        <v>124</v>
      </c>
      <c r="E55" s="31" t="s">
        <v>24</v>
      </c>
      <c r="F55" s="20" t="s">
        <v>64</v>
      </c>
      <c r="G55" s="21" t="s">
        <v>23</v>
      </c>
      <c r="H55" s="20" t="s">
        <v>68</v>
      </c>
      <c r="I55" s="19" t="s">
        <v>11</v>
      </c>
      <c r="J55" s="31" t="s">
        <v>11</v>
      </c>
      <c r="K55" s="19" t="s">
        <v>11</v>
      </c>
      <c r="L55" s="30" t="s">
        <v>179</v>
      </c>
      <c r="M55" s="32">
        <v>69.53</v>
      </c>
      <c r="N55" s="24" t="s">
        <v>22</v>
      </c>
      <c r="O55" s="25" t="s">
        <v>11</v>
      </c>
      <c r="P55" s="26">
        <v>44974</v>
      </c>
      <c r="Q55" s="27" t="s">
        <v>11</v>
      </c>
    </row>
    <row r="56" spans="1:17" ht="25.5" x14ac:dyDescent="0.2">
      <c r="A56" s="1">
        <v>20</v>
      </c>
      <c r="B56" s="1" t="s">
        <v>30</v>
      </c>
      <c r="C56" s="1">
        <v>2023</v>
      </c>
      <c r="D56" s="18" t="s">
        <v>123</v>
      </c>
      <c r="E56" s="31" t="s">
        <v>55</v>
      </c>
      <c r="F56" s="20" t="s">
        <v>64</v>
      </c>
      <c r="G56" s="21" t="s">
        <v>65</v>
      </c>
      <c r="H56" s="20" t="s">
        <v>66</v>
      </c>
      <c r="I56" s="19" t="s">
        <v>11</v>
      </c>
      <c r="J56" s="31" t="s">
        <v>11</v>
      </c>
      <c r="K56" s="19" t="s">
        <v>11</v>
      </c>
      <c r="L56" s="30" t="s">
        <v>324</v>
      </c>
      <c r="M56" s="32">
        <v>158.84</v>
      </c>
      <c r="N56" s="24" t="s">
        <v>22</v>
      </c>
      <c r="O56" s="25" t="s">
        <v>11</v>
      </c>
      <c r="P56" s="26">
        <v>44974</v>
      </c>
      <c r="Q56" s="27" t="s">
        <v>11</v>
      </c>
    </row>
    <row r="57" spans="1:17" ht="25.5" x14ac:dyDescent="0.2">
      <c r="A57" s="1">
        <v>21</v>
      </c>
      <c r="B57" s="1" t="s">
        <v>30</v>
      </c>
      <c r="C57" s="1">
        <v>2023</v>
      </c>
      <c r="D57" s="18" t="s">
        <v>124</v>
      </c>
      <c r="E57" s="31" t="s">
        <v>24</v>
      </c>
      <c r="F57" s="20" t="s">
        <v>64</v>
      </c>
      <c r="G57" s="21" t="s">
        <v>23</v>
      </c>
      <c r="H57" s="20" t="s">
        <v>68</v>
      </c>
      <c r="I57" s="19" t="s">
        <v>11</v>
      </c>
      <c r="J57" s="31" t="s">
        <v>11</v>
      </c>
      <c r="K57" s="27" t="s">
        <v>11</v>
      </c>
      <c r="L57" s="30" t="s">
        <v>178</v>
      </c>
      <c r="M57" s="32">
        <v>22.43</v>
      </c>
      <c r="N57" s="24" t="s">
        <v>22</v>
      </c>
      <c r="O57" s="25" t="s">
        <v>11</v>
      </c>
      <c r="P57" s="26">
        <v>44974</v>
      </c>
      <c r="Q57" s="27" t="s">
        <v>11</v>
      </c>
    </row>
    <row r="58" spans="1:17" ht="25.5" x14ac:dyDescent="0.2">
      <c r="A58" s="1">
        <v>22</v>
      </c>
      <c r="B58" s="1" t="s">
        <v>30</v>
      </c>
      <c r="C58" s="1">
        <v>2023</v>
      </c>
      <c r="D58" s="18" t="s">
        <v>182</v>
      </c>
      <c r="E58" s="31" t="s">
        <v>9</v>
      </c>
      <c r="F58" s="20" t="s">
        <v>3</v>
      </c>
      <c r="G58" s="21" t="s">
        <v>84</v>
      </c>
      <c r="H58" s="19" t="s">
        <v>11</v>
      </c>
      <c r="I58" s="19" t="s">
        <v>11</v>
      </c>
      <c r="J58" s="29" t="s">
        <v>58</v>
      </c>
      <c r="K58" s="19" t="s">
        <v>11</v>
      </c>
      <c r="L58" s="30" t="s">
        <v>256</v>
      </c>
      <c r="M58" s="32">
        <v>2761.58</v>
      </c>
      <c r="N58" s="24" t="s">
        <v>0</v>
      </c>
      <c r="O58" s="25" t="s">
        <v>183</v>
      </c>
      <c r="P58" s="26">
        <v>44974</v>
      </c>
      <c r="Q58" s="27" t="s">
        <v>11</v>
      </c>
    </row>
    <row r="59" spans="1:17" ht="25.5" x14ac:dyDescent="0.2">
      <c r="A59" s="1">
        <v>23</v>
      </c>
      <c r="B59" s="1" t="s">
        <v>30</v>
      </c>
      <c r="C59" s="1">
        <v>2023</v>
      </c>
      <c r="D59" s="18" t="s">
        <v>182</v>
      </c>
      <c r="E59" s="31" t="s">
        <v>9</v>
      </c>
      <c r="F59" s="20" t="s">
        <v>3</v>
      </c>
      <c r="G59" s="21" t="s">
        <v>84</v>
      </c>
      <c r="H59" s="19" t="s">
        <v>11</v>
      </c>
      <c r="I59" s="19" t="s">
        <v>11</v>
      </c>
      <c r="J59" s="29" t="s">
        <v>58</v>
      </c>
      <c r="K59" s="19" t="s">
        <v>11</v>
      </c>
      <c r="L59" s="30" t="s">
        <v>257</v>
      </c>
      <c r="M59" s="32">
        <v>1525.18</v>
      </c>
      <c r="N59" s="24" t="s">
        <v>0</v>
      </c>
      <c r="O59" s="25" t="s">
        <v>184</v>
      </c>
      <c r="P59" s="26">
        <v>44974</v>
      </c>
      <c r="Q59" s="27" t="s">
        <v>11</v>
      </c>
    </row>
    <row r="60" spans="1:17" x14ac:dyDescent="0.2">
      <c r="A60" s="1">
        <v>24</v>
      </c>
      <c r="B60" s="1" t="s">
        <v>30</v>
      </c>
      <c r="C60" s="1">
        <v>2023</v>
      </c>
      <c r="D60" s="18" t="s">
        <v>156</v>
      </c>
      <c r="E60" s="31" t="s">
        <v>32</v>
      </c>
      <c r="F60" s="20" t="s">
        <v>64</v>
      </c>
      <c r="G60" s="21" t="s">
        <v>10</v>
      </c>
      <c r="H60" s="20" t="s">
        <v>154</v>
      </c>
      <c r="I60" s="19" t="s">
        <v>11</v>
      </c>
      <c r="J60" s="31" t="s">
        <v>11</v>
      </c>
      <c r="K60" s="19" t="s">
        <v>11</v>
      </c>
      <c r="L60" s="30" t="s">
        <v>185</v>
      </c>
      <c r="M60" s="32">
        <v>218.35</v>
      </c>
      <c r="N60" s="24" t="s">
        <v>0</v>
      </c>
      <c r="O60" s="25" t="s">
        <v>186</v>
      </c>
      <c r="P60" s="26">
        <v>44974</v>
      </c>
      <c r="Q60" s="27" t="s">
        <v>11</v>
      </c>
    </row>
    <row r="61" spans="1:17" ht="25.5" x14ac:dyDescent="0.2">
      <c r="A61" s="1">
        <v>25</v>
      </c>
      <c r="B61" s="1" t="s">
        <v>30</v>
      </c>
      <c r="C61" s="1">
        <v>2023</v>
      </c>
      <c r="D61" s="18" t="s">
        <v>182</v>
      </c>
      <c r="E61" s="31" t="s">
        <v>9</v>
      </c>
      <c r="F61" s="20" t="s">
        <v>3</v>
      </c>
      <c r="G61" s="21" t="s">
        <v>84</v>
      </c>
      <c r="H61" s="19" t="s">
        <v>11</v>
      </c>
      <c r="I61" s="19" t="s">
        <v>11</v>
      </c>
      <c r="J61" s="29" t="s">
        <v>58</v>
      </c>
      <c r="K61" s="19" t="s">
        <v>11</v>
      </c>
      <c r="L61" s="30" t="s">
        <v>258</v>
      </c>
      <c r="M61" s="32">
        <v>1935.59</v>
      </c>
      <c r="N61" s="24" t="s">
        <v>0</v>
      </c>
      <c r="O61" s="25" t="s">
        <v>188</v>
      </c>
      <c r="P61" s="26">
        <v>44974</v>
      </c>
      <c r="Q61" s="27" t="s">
        <v>11</v>
      </c>
    </row>
    <row r="62" spans="1:17" ht="25.5" x14ac:dyDescent="0.2">
      <c r="A62" s="1">
        <v>26</v>
      </c>
      <c r="B62" s="1" t="s">
        <v>30</v>
      </c>
      <c r="C62" s="1">
        <v>2023</v>
      </c>
      <c r="D62" s="18" t="s">
        <v>182</v>
      </c>
      <c r="E62" s="31" t="s">
        <v>9</v>
      </c>
      <c r="F62" s="20" t="s">
        <v>3</v>
      </c>
      <c r="G62" s="21" t="s">
        <v>84</v>
      </c>
      <c r="H62" s="19" t="s">
        <v>11</v>
      </c>
      <c r="I62" s="19" t="s">
        <v>11</v>
      </c>
      <c r="J62" s="29" t="s">
        <v>58</v>
      </c>
      <c r="K62" s="19" t="s">
        <v>11</v>
      </c>
      <c r="L62" s="30" t="s">
        <v>259</v>
      </c>
      <c r="M62" s="32">
        <v>2579.87</v>
      </c>
      <c r="N62" s="24" t="s">
        <v>0</v>
      </c>
      <c r="O62" s="25" t="s">
        <v>189</v>
      </c>
      <c r="P62" s="26">
        <v>44974</v>
      </c>
      <c r="Q62" s="27" t="s">
        <v>11</v>
      </c>
    </row>
    <row r="63" spans="1:17" ht="25.5" x14ac:dyDescent="0.2">
      <c r="A63" s="1">
        <v>27</v>
      </c>
      <c r="B63" s="1" t="s">
        <v>30</v>
      </c>
      <c r="C63" s="1">
        <v>2023</v>
      </c>
      <c r="D63" s="18" t="s">
        <v>191</v>
      </c>
      <c r="E63" s="31" t="s">
        <v>61</v>
      </c>
      <c r="F63" s="20" t="s">
        <v>64</v>
      </c>
      <c r="G63" s="21" t="s">
        <v>77</v>
      </c>
      <c r="H63" s="20" t="s">
        <v>152</v>
      </c>
      <c r="I63" s="19" t="s">
        <v>11</v>
      </c>
      <c r="J63" s="31" t="s">
        <v>11</v>
      </c>
      <c r="K63" s="19" t="s">
        <v>11</v>
      </c>
      <c r="L63" s="30" t="s">
        <v>260</v>
      </c>
      <c r="M63" s="32">
        <v>6993.75</v>
      </c>
      <c r="N63" s="24" t="s">
        <v>19</v>
      </c>
      <c r="O63" s="25" t="s">
        <v>190</v>
      </c>
      <c r="P63" s="26">
        <v>44974</v>
      </c>
      <c r="Q63" s="27" t="s">
        <v>11</v>
      </c>
    </row>
    <row r="64" spans="1:17" x14ac:dyDescent="0.2">
      <c r="A64" s="1">
        <v>28</v>
      </c>
      <c r="B64" s="1" t="s">
        <v>30</v>
      </c>
      <c r="C64" s="1">
        <v>2023</v>
      </c>
      <c r="D64" s="18" t="s">
        <v>124</v>
      </c>
      <c r="E64" s="31" t="s">
        <v>42</v>
      </c>
      <c r="F64" s="20" t="s">
        <v>64</v>
      </c>
      <c r="G64" s="21" t="s">
        <v>23</v>
      </c>
      <c r="H64" s="20" t="s">
        <v>161</v>
      </c>
      <c r="I64" s="19" t="s">
        <v>11</v>
      </c>
      <c r="J64" s="31" t="s">
        <v>11</v>
      </c>
      <c r="K64" s="19" t="s">
        <v>11</v>
      </c>
      <c r="L64" s="30" t="s">
        <v>429</v>
      </c>
      <c r="M64" s="32">
        <v>1453.51</v>
      </c>
      <c r="N64" s="24" t="s">
        <v>0</v>
      </c>
      <c r="O64" s="25" t="s">
        <v>192</v>
      </c>
      <c r="P64" s="26">
        <v>44974</v>
      </c>
      <c r="Q64" s="27" t="s">
        <v>11</v>
      </c>
    </row>
    <row r="65" spans="1:17" s="46" customFormat="1" ht="36" customHeight="1" x14ac:dyDescent="0.2">
      <c r="A65" s="2">
        <v>1</v>
      </c>
      <c r="B65" s="3" t="s">
        <v>28</v>
      </c>
      <c r="C65" s="3">
        <v>2023</v>
      </c>
      <c r="D65" s="99" t="s">
        <v>193</v>
      </c>
      <c r="E65" s="36" t="s">
        <v>9</v>
      </c>
      <c r="F65" s="37" t="s">
        <v>15</v>
      </c>
      <c r="G65" s="38" t="s">
        <v>97</v>
      </c>
      <c r="H65" s="39" t="s">
        <v>11</v>
      </c>
      <c r="I65" s="39">
        <v>4</v>
      </c>
      <c r="J65" s="29" t="s">
        <v>58</v>
      </c>
      <c r="K65" s="39" t="s">
        <v>11</v>
      </c>
      <c r="L65" s="40" t="s">
        <v>239</v>
      </c>
      <c r="M65" s="41">
        <v>1215.67</v>
      </c>
      <c r="N65" s="42" t="s">
        <v>0</v>
      </c>
      <c r="O65" s="43" t="s">
        <v>195</v>
      </c>
      <c r="P65" s="44">
        <v>44986</v>
      </c>
      <c r="Q65" s="45" t="s">
        <v>11</v>
      </c>
    </row>
    <row r="66" spans="1:17" ht="32.25" customHeight="1" x14ac:dyDescent="0.2">
      <c r="A66" s="1">
        <v>2</v>
      </c>
      <c r="B66" s="1" t="s">
        <v>28</v>
      </c>
      <c r="C66" s="1">
        <v>2023</v>
      </c>
      <c r="D66" s="98" t="s">
        <v>193</v>
      </c>
      <c r="E66" s="31" t="s">
        <v>9</v>
      </c>
      <c r="F66" s="20" t="s">
        <v>15</v>
      </c>
      <c r="G66" s="21" t="s">
        <v>96</v>
      </c>
      <c r="H66" s="19" t="s">
        <v>11</v>
      </c>
      <c r="I66" s="19">
        <v>4</v>
      </c>
      <c r="J66" s="29" t="s">
        <v>58</v>
      </c>
      <c r="K66" s="19" t="s">
        <v>11</v>
      </c>
      <c r="L66" s="30" t="s">
        <v>238</v>
      </c>
      <c r="M66" s="32">
        <v>2239.9899999999998</v>
      </c>
      <c r="N66" s="24" t="s">
        <v>0</v>
      </c>
      <c r="O66" s="25" t="s">
        <v>194</v>
      </c>
      <c r="P66" s="26">
        <v>44986</v>
      </c>
      <c r="Q66" s="27" t="s">
        <v>11</v>
      </c>
    </row>
    <row r="67" spans="1:17" ht="33" customHeight="1" x14ac:dyDescent="0.2">
      <c r="A67" s="1">
        <v>3</v>
      </c>
      <c r="B67" s="1" t="s">
        <v>28</v>
      </c>
      <c r="C67" s="1">
        <v>2023</v>
      </c>
      <c r="D67" s="98" t="s">
        <v>193</v>
      </c>
      <c r="E67" s="31" t="s">
        <v>9</v>
      </c>
      <c r="F67" s="20" t="s">
        <v>15</v>
      </c>
      <c r="G67" s="21" t="s">
        <v>98</v>
      </c>
      <c r="H67" s="19" t="s">
        <v>11</v>
      </c>
      <c r="I67" s="19">
        <v>4</v>
      </c>
      <c r="J67" s="29" t="s">
        <v>58</v>
      </c>
      <c r="K67" s="19" t="s">
        <v>11</v>
      </c>
      <c r="L67" s="30" t="s">
        <v>240</v>
      </c>
      <c r="M67" s="32">
        <v>2491.77</v>
      </c>
      <c r="N67" s="24" t="s">
        <v>0</v>
      </c>
      <c r="O67" s="25" t="s">
        <v>196</v>
      </c>
      <c r="P67" s="26">
        <v>44986</v>
      </c>
      <c r="Q67" s="27" t="s">
        <v>11</v>
      </c>
    </row>
    <row r="68" spans="1:17" ht="26.25" customHeight="1" x14ac:dyDescent="0.2">
      <c r="A68" s="1">
        <v>4</v>
      </c>
      <c r="B68" s="1" t="s">
        <v>28</v>
      </c>
      <c r="C68" s="1">
        <v>2023</v>
      </c>
      <c r="D68" s="19" t="s">
        <v>120</v>
      </c>
      <c r="E68" s="31" t="s">
        <v>21</v>
      </c>
      <c r="F68" s="19" t="s">
        <v>11</v>
      </c>
      <c r="G68" s="21" t="s">
        <v>11</v>
      </c>
      <c r="H68" s="20" t="s">
        <v>11</v>
      </c>
      <c r="I68" s="19" t="s">
        <v>11</v>
      </c>
      <c r="J68" s="31" t="s">
        <v>11</v>
      </c>
      <c r="K68" s="19" t="s">
        <v>52</v>
      </c>
      <c r="L68" s="30" t="s">
        <v>20</v>
      </c>
      <c r="M68" s="32">
        <v>140.12</v>
      </c>
      <c r="N68" s="24" t="s">
        <v>18</v>
      </c>
      <c r="O68" s="25" t="s">
        <v>11</v>
      </c>
      <c r="P68" s="26">
        <v>44986</v>
      </c>
      <c r="Q68" s="27" t="s">
        <v>11</v>
      </c>
    </row>
    <row r="69" spans="1:17" ht="26.25" customHeight="1" x14ac:dyDescent="0.2">
      <c r="A69" s="1">
        <v>5</v>
      </c>
      <c r="B69" s="1" t="s">
        <v>28</v>
      </c>
      <c r="C69" s="1">
        <v>2023</v>
      </c>
      <c r="D69" s="19" t="s">
        <v>120</v>
      </c>
      <c r="E69" s="31" t="s">
        <v>21</v>
      </c>
      <c r="F69" s="19" t="s">
        <v>11</v>
      </c>
      <c r="G69" s="21" t="s">
        <v>11</v>
      </c>
      <c r="H69" s="20" t="s">
        <v>11</v>
      </c>
      <c r="I69" s="19" t="s">
        <v>11</v>
      </c>
      <c r="J69" s="31" t="s">
        <v>11</v>
      </c>
      <c r="K69" s="19" t="s">
        <v>52</v>
      </c>
      <c r="L69" s="30" t="s">
        <v>20</v>
      </c>
      <c r="M69" s="32">
        <v>140.12</v>
      </c>
      <c r="N69" s="24" t="s">
        <v>18</v>
      </c>
      <c r="O69" s="25" t="s">
        <v>11</v>
      </c>
      <c r="P69" s="26">
        <v>44986</v>
      </c>
      <c r="Q69" s="27" t="s">
        <v>11</v>
      </c>
    </row>
    <row r="70" spans="1:17" ht="26.25" customHeight="1" x14ac:dyDescent="0.2">
      <c r="A70" s="1">
        <v>6</v>
      </c>
      <c r="B70" s="1" t="s">
        <v>28</v>
      </c>
      <c r="C70" s="1">
        <v>2023</v>
      </c>
      <c r="D70" s="19" t="s">
        <v>120</v>
      </c>
      <c r="E70" s="31" t="s">
        <v>21</v>
      </c>
      <c r="F70" s="19" t="s">
        <v>11</v>
      </c>
      <c r="G70" s="21" t="s">
        <v>11</v>
      </c>
      <c r="H70" s="20" t="s">
        <v>11</v>
      </c>
      <c r="I70" s="19" t="s">
        <v>11</v>
      </c>
      <c r="J70" s="31" t="s">
        <v>11</v>
      </c>
      <c r="K70" s="19" t="s">
        <v>52</v>
      </c>
      <c r="L70" s="30" t="s">
        <v>20</v>
      </c>
      <c r="M70" s="32">
        <v>140.12</v>
      </c>
      <c r="N70" s="24" t="s">
        <v>18</v>
      </c>
      <c r="O70" s="25" t="s">
        <v>11</v>
      </c>
      <c r="P70" s="26">
        <v>44986</v>
      </c>
      <c r="Q70" s="27" t="s">
        <v>11</v>
      </c>
    </row>
    <row r="71" spans="1:17" ht="26.25" customHeight="1" x14ac:dyDescent="0.2">
      <c r="A71" s="1">
        <v>7</v>
      </c>
      <c r="B71" s="1" t="s">
        <v>28</v>
      </c>
      <c r="C71" s="1">
        <v>2023</v>
      </c>
      <c r="D71" s="19" t="s">
        <v>120</v>
      </c>
      <c r="E71" s="31" t="s">
        <v>4</v>
      </c>
      <c r="F71" s="20" t="s">
        <v>64</v>
      </c>
      <c r="G71" s="21" t="s">
        <v>10</v>
      </c>
      <c r="H71" s="20" t="s">
        <v>155</v>
      </c>
      <c r="I71" s="19" t="s">
        <v>11</v>
      </c>
      <c r="J71" s="31" t="s">
        <v>11</v>
      </c>
      <c r="K71" s="19" t="s">
        <v>11</v>
      </c>
      <c r="L71" s="30" t="s">
        <v>457</v>
      </c>
      <c r="M71" s="32">
        <v>2.68</v>
      </c>
      <c r="N71" s="24" t="s">
        <v>18</v>
      </c>
      <c r="O71" s="25" t="s">
        <v>11</v>
      </c>
      <c r="P71" s="26">
        <v>44987</v>
      </c>
      <c r="Q71" s="27" t="s">
        <v>11</v>
      </c>
    </row>
    <row r="72" spans="1:17" ht="32.25" customHeight="1" x14ac:dyDescent="0.2">
      <c r="A72" s="1">
        <v>8</v>
      </c>
      <c r="B72" s="1" t="s">
        <v>28</v>
      </c>
      <c r="C72" s="1">
        <v>2023</v>
      </c>
      <c r="D72" s="18" t="s">
        <v>123</v>
      </c>
      <c r="E72" s="31" t="s">
        <v>55</v>
      </c>
      <c r="F72" s="20" t="s">
        <v>64</v>
      </c>
      <c r="G72" s="21" t="s">
        <v>65</v>
      </c>
      <c r="H72" s="20" t="s">
        <v>66</v>
      </c>
      <c r="I72" s="19" t="s">
        <v>11</v>
      </c>
      <c r="J72" s="31" t="s">
        <v>11</v>
      </c>
      <c r="K72" s="19" t="s">
        <v>11</v>
      </c>
      <c r="L72" s="30" t="s">
        <v>322</v>
      </c>
      <c r="M72" s="32">
        <v>512</v>
      </c>
      <c r="N72" s="24" t="s">
        <v>590</v>
      </c>
      <c r="O72" s="25" t="s">
        <v>11</v>
      </c>
      <c r="P72" s="26">
        <v>44991</v>
      </c>
      <c r="Q72" s="27" t="s">
        <v>11</v>
      </c>
    </row>
    <row r="73" spans="1:17" ht="26.25" customHeight="1" x14ac:dyDescent="0.2">
      <c r="A73" s="1">
        <v>9</v>
      </c>
      <c r="B73" s="1" t="s">
        <v>28</v>
      </c>
      <c r="C73" s="1">
        <v>2023</v>
      </c>
      <c r="D73" s="18" t="s">
        <v>123</v>
      </c>
      <c r="E73" s="31" t="s">
        <v>55</v>
      </c>
      <c r="F73" s="20" t="s">
        <v>64</v>
      </c>
      <c r="G73" s="21" t="s">
        <v>65</v>
      </c>
      <c r="H73" s="20" t="s">
        <v>66</v>
      </c>
      <c r="I73" s="19" t="s">
        <v>11</v>
      </c>
      <c r="J73" s="31" t="s">
        <v>11</v>
      </c>
      <c r="K73" s="19" t="s">
        <v>11</v>
      </c>
      <c r="L73" s="30" t="s">
        <v>324</v>
      </c>
      <c r="M73" s="32">
        <v>639.91</v>
      </c>
      <c r="N73" s="24" t="s">
        <v>22</v>
      </c>
      <c r="O73" s="25" t="s">
        <v>11</v>
      </c>
      <c r="P73" s="26">
        <v>44991</v>
      </c>
      <c r="Q73" s="27" t="s">
        <v>11</v>
      </c>
    </row>
    <row r="74" spans="1:17" ht="31.5" customHeight="1" x14ac:dyDescent="0.2">
      <c r="A74" s="1">
        <v>10</v>
      </c>
      <c r="B74" s="1" t="s">
        <v>28</v>
      </c>
      <c r="C74" s="1">
        <v>2023</v>
      </c>
      <c r="D74" s="18" t="s">
        <v>601</v>
      </c>
      <c r="E74" s="31" t="s">
        <v>56</v>
      </c>
      <c r="F74" s="20" t="s">
        <v>64</v>
      </c>
      <c r="G74" s="21" t="s">
        <v>65</v>
      </c>
      <c r="H74" s="20" t="s">
        <v>67</v>
      </c>
      <c r="I74" s="19" t="s">
        <v>11</v>
      </c>
      <c r="J74" s="31" t="s">
        <v>11</v>
      </c>
      <c r="K74" s="19" t="s">
        <v>11</v>
      </c>
      <c r="L74" s="30" t="s">
        <v>321</v>
      </c>
      <c r="M74" s="32">
        <v>1035.5999999999999</v>
      </c>
      <c r="N74" s="24" t="s">
        <v>0</v>
      </c>
      <c r="O74" s="25" t="s">
        <v>11</v>
      </c>
      <c r="P74" s="26">
        <v>44991</v>
      </c>
      <c r="Q74" s="33" t="s">
        <v>172</v>
      </c>
    </row>
    <row r="75" spans="1:17" ht="26.25" customHeight="1" x14ac:dyDescent="0.2">
      <c r="A75" s="1">
        <v>11</v>
      </c>
      <c r="B75" s="1" t="s">
        <v>28</v>
      </c>
      <c r="C75" s="1">
        <v>2023</v>
      </c>
      <c r="D75" s="18" t="s">
        <v>127</v>
      </c>
      <c r="E75" s="31" t="s">
        <v>43</v>
      </c>
      <c r="F75" s="20" t="s">
        <v>64</v>
      </c>
      <c r="G75" s="21" t="s">
        <v>71</v>
      </c>
      <c r="H75" s="20" t="s">
        <v>74</v>
      </c>
      <c r="I75" s="19" t="s">
        <v>11</v>
      </c>
      <c r="J75" s="31" t="s">
        <v>11</v>
      </c>
      <c r="K75" s="19" t="s">
        <v>11</v>
      </c>
      <c r="L75" s="30" t="s">
        <v>430</v>
      </c>
      <c r="M75" s="32">
        <v>124.99</v>
      </c>
      <c r="N75" s="24" t="s">
        <v>0</v>
      </c>
      <c r="O75" s="25" t="s">
        <v>11</v>
      </c>
      <c r="P75" s="26">
        <v>44991</v>
      </c>
      <c r="Q75" s="27" t="s">
        <v>11</v>
      </c>
    </row>
    <row r="76" spans="1:17" ht="45" customHeight="1" x14ac:dyDescent="0.2">
      <c r="A76" s="1">
        <v>12</v>
      </c>
      <c r="B76" s="1" t="s">
        <v>28</v>
      </c>
      <c r="C76" s="1">
        <v>2023</v>
      </c>
      <c r="D76" s="98" t="s">
        <v>241</v>
      </c>
      <c r="E76" s="31" t="s">
        <v>50</v>
      </c>
      <c r="F76" s="20" t="s">
        <v>3</v>
      </c>
      <c r="G76" s="21" t="s">
        <v>88</v>
      </c>
      <c r="H76" s="19" t="s">
        <v>11</v>
      </c>
      <c r="I76" s="19" t="s">
        <v>11</v>
      </c>
      <c r="J76" s="29" t="s">
        <v>58</v>
      </c>
      <c r="K76" s="47" t="s">
        <v>46</v>
      </c>
      <c r="L76" s="30" t="s">
        <v>264</v>
      </c>
      <c r="M76" s="32">
        <v>15500</v>
      </c>
      <c r="N76" s="24" t="s">
        <v>19</v>
      </c>
      <c r="O76" s="25" t="s">
        <v>356</v>
      </c>
      <c r="P76" s="26">
        <v>44991</v>
      </c>
      <c r="Q76" s="33" t="s">
        <v>11</v>
      </c>
    </row>
    <row r="77" spans="1:17" ht="26.25" customHeight="1" x14ac:dyDescent="0.2">
      <c r="A77" s="1">
        <v>13</v>
      </c>
      <c r="B77" s="1" t="s">
        <v>28</v>
      </c>
      <c r="C77" s="1">
        <v>2023</v>
      </c>
      <c r="D77" s="18" t="s">
        <v>123</v>
      </c>
      <c r="E77" s="31" t="s">
        <v>54</v>
      </c>
      <c r="F77" s="20" t="s">
        <v>64</v>
      </c>
      <c r="G77" s="21" t="s">
        <v>65</v>
      </c>
      <c r="H77" s="20" t="s">
        <v>129</v>
      </c>
      <c r="I77" s="19" t="s">
        <v>11</v>
      </c>
      <c r="J77" s="31" t="s">
        <v>11</v>
      </c>
      <c r="K77" s="19" t="s">
        <v>11</v>
      </c>
      <c r="L77" s="30" t="s">
        <v>320</v>
      </c>
      <c r="M77" s="32">
        <v>5038</v>
      </c>
      <c r="N77" s="24" t="s">
        <v>19</v>
      </c>
      <c r="O77" s="25" t="s">
        <v>11</v>
      </c>
      <c r="P77" s="26">
        <v>44991</v>
      </c>
      <c r="Q77" s="27" t="s">
        <v>11</v>
      </c>
    </row>
    <row r="78" spans="1:17" ht="26.25" customHeight="1" x14ac:dyDescent="0.2">
      <c r="A78" s="1">
        <v>14</v>
      </c>
      <c r="B78" s="1" t="s">
        <v>28</v>
      </c>
      <c r="C78" s="1">
        <v>2023</v>
      </c>
      <c r="D78" s="18" t="s">
        <v>121</v>
      </c>
      <c r="E78" s="31" t="s">
        <v>57</v>
      </c>
      <c r="F78" s="20" t="s">
        <v>64</v>
      </c>
      <c r="G78" s="21" t="s">
        <v>65</v>
      </c>
      <c r="H78" s="20" t="s">
        <v>13</v>
      </c>
      <c r="I78" s="19" t="s">
        <v>11</v>
      </c>
      <c r="J78" s="31" t="s">
        <v>11</v>
      </c>
      <c r="K78" s="19" t="s">
        <v>11</v>
      </c>
      <c r="L78" s="30" t="s">
        <v>317</v>
      </c>
      <c r="M78" s="32">
        <v>12500</v>
      </c>
      <c r="N78" s="24" t="s">
        <v>19</v>
      </c>
      <c r="O78" s="25" t="s">
        <v>197</v>
      </c>
      <c r="P78" s="26">
        <v>44991</v>
      </c>
      <c r="Q78" s="27" t="s">
        <v>11</v>
      </c>
    </row>
    <row r="79" spans="1:17" ht="48.75" customHeight="1" x14ac:dyDescent="0.2">
      <c r="A79" s="1">
        <v>15</v>
      </c>
      <c r="B79" s="1" t="s">
        <v>28</v>
      </c>
      <c r="C79" s="1">
        <v>2023</v>
      </c>
      <c r="D79" s="98" t="s">
        <v>198</v>
      </c>
      <c r="E79" s="31" t="s">
        <v>47</v>
      </c>
      <c r="F79" s="20" t="s">
        <v>208</v>
      </c>
      <c r="G79" s="21" t="s">
        <v>103</v>
      </c>
      <c r="H79" s="20" t="s">
        <v>11</v>
      </c>
      <c r="I79" s="19">
        <v>6</v>
      </c>
      <c r="J79" s="31" t="s">
        <v>11</v>
      </c>
      <c r="K79" s="19" t="s">
        <v>11</v>
      </c>
      <c r="L79" s="30" t="s">
        <v>62</v>
      </c>
      <c r="M79" s="32">
        <v>5000</v>
      </c>
      <c r="N79" s="24" t="s">
        <v>0</v>
      </c>
      <c r="O79" s="25" t="s">
        <v>11</v>
      </c>
      <c r="P79" s="26">
        <v>44991</v>
      </c>
      <c r="Q79" s="27" t="s">
        <v>11</v>
      </c>
    </row>
    <row r="80" spans="1:17" ht="39" customHeight="1" x14ac:dyDescent="0.2">
      <c r="A80" s="1">
        <v>16</v>
      </c>
      <c r="B80" s="1" t="s">
        <v>28</v>
      </c>
      <c r="C80" s="1">
        <v>2023</v>
      </c>
      <c r="D80" s="18" t="s">
        <v>131</v>
      </c>
      <c r="E80" s="31" t="s">
        <v>16</v>
      </c>
      <c r="F80" s="20" t="s">
        <v>64</v>
      </c>
      <c r="G80" s="21" t="s">
        <v>71</v>
      </c>
      <c r="H80" s="20" t="s">
        <v>1060</v>
      </c>
      <c r="I80" s="19" t="s">
        <v>11</v>
      </c>
      <c r="J80" s="31" t="s">
        <v>11</v>
      </c>
      <c r="K80" s="19" t="s">
        <v>11</v>
      </c>
      <c r="L80" s="30" t="s">
        <v>17</v>
      </c>
      <c r="M80" s="32">
        <v>4800</v>
      </c>
      <c r="N80" s="24" t="s">
        <v>19</v>
      </c>
      <c r="O80" s="25" t="s">
        <v>175</v>
      </c>
      <c r="P80" s="26">
        <v>44995</v>
      </c>
      <c r="Q80" s="27" t="s">
        <v>11</v>
      </c>
    </row>
    <row r="81" spans="1:17" ht="28.5" customHeight="1" x14ac:dyDescent="0.2">
      <c r="A81" s="1">
        <v>17</v>
      </c>
      <c r="B81" s="1" t="s">
        <v>28</v>
      </c>
      <c r="C81" s="1">
        <v>2023</v>
      </c>
      <c r="D81" s="18" t="s">
        <v>133</v>
      </c>
      <c r="E81" s="31" t="s">
        <v>40</v>
      </c>
      <c r="F81" s="20" t="s">
        <v>64</v>
      </c>
      <c r="G81" s="21" t="s">
        <v>39</v>
      </c>
      <c r="H81" s="20" t="s">
        <v>75</v>
      </c>
      <c r="I81" s="19" t="s">
        <v>11</v>
      </c>
      <c r="J81" s="31" t="s">
        <v>11</v>
      </c>
      <c r="K81" s="19" t="s">
        <v>11</v>
      </c>
      <c r="L81" s="30" t="s">
        <v>310</v>
      </c>
      <c r="M81" s="32">
        <v>3000</v>
      </c>
      <c r="N81" s="24" t="s">
        <v>0</v>
      </c>
      <c r="O81" s="25" t="s">
        <v>316</v>
      </c>
      <c r="P81" s="26">
        <v>44995</v>
      </c>
      <c r="Q81" s="27" t="s">
        <v>11</v>
      </c>
    </row>
    <row r="82" spans="1:17" ht="26.25" customHeight="1" x14ac:dyDescent="0.2">
      <c r="A82" s="1">
        <v>18</v>
      </c>
      <c r="B82" s="1" t="s">
        <v>28</v>
      </c>
      <c r="C82" s="1">
        <v>2023</v>
      </c>
      <c r="D82" s="18" t="s">
        <v>136</v>
      </c>
      <c r="E82" s="31" t="s">
        <v>44</v>
      </c>
      <c r="F82" s="20" t="s">
        <v>64</v>
      </c>
      <c r="G82" s="21" t="s">
        <v>71</v>
      </c>
      <c r="H82" s="20" t="s">
        <v>14</v>
      </c>
      <c r="I82" s="19" t="s">
        <v>11</v>
      </c>
      <c r="J82" s="31" t="s">
        <v>11</v>
      </c>
      <c r="K82" s="19" t="s">
        <v>11</v>
      </c>
      <c r="L82" s="30" t="s">
        <v>308</v>
      </c>
      <c r="M82" s="32">
        <v>1300</v>
      </c>
      <c r="N82" s="24" t="s">
        <v>0</v>
      </c>
      <c r="O82" s="25" t="s">
        <v>177</v>
      </c>
      <c r="P82" s="26">
        <v>44995</v>
      </c>
      <c r="Q82" s="27" t="s">
        <v>11</v>
      </c>
    </row>
    <row r="83" spans="1:17" ht="26.25" customHeight="1" x14ac:dyDescent="0.2">
      <c r="A83" s="1">
        <v>19</v>
      </c>
      <c r="B83" s="1" t="s">
        <v>28</v>
      </c>
      <c r="C83" s="1">
        <v>2023</v>
      </c>
      <c r="D83" s="18" t="s">
        <v>123</v>
      </c>
      <c r="E83" s="31" t="s">
        <v>55</v>
      </c>
      <c r="F83" s="20" t="s">
        <v>64</v>
      </c>
      <c r="G83" s="21" t="s">
        <v>65</v>
      </c>
      <c r="H83" s="20" t="s">
        <v>66</v>
      </c>
      <c r="I83" s="19" t="s">
        <v>11</v>
      </c>
      <c r="J83" s="31" t="s">
        <v>11</v>
      </c>
      <c r="K83" s="19" t="s">
        <v>11</v>
      </c>
      <c r="L83" s="30" t="s">
        <v>323</v>
      </c>
      <c r="M83" s="32">
        <v>2418.17</v>
      </c>
      <c r="N83" s="24" t="s">
        <v>22</v>
      </c>
      <c r="O83" s="25" t="s">
        <v>11</v>
      </c>
      <c r="P83" s="26">
        <v>45000</v>
      </c>
      <c r="Q83" s="27" t="s">
        <v>11</v>
      </c>
    </row>
    <row r="84" spans="1:17" ht="26.25" customHeight="1" x14ac:dyDescent="0.2">
      <c r="A84" s="1">
        <v>20</v>
      </c>
      <c r="B84" s="1" t="s">
        <v>28</v>
      </c>
      <c r="C84" s="1">
        <v>2023</v>
      </c>
      <c r="D84" s="18" t="s">
        <v>200</v>
      </c>
      <c r="E84" s="31" t="s">
        <v>9</v>
      </c>
      <c r="F84" s="20" t="s">
        <v>3</v>
      </c>
      <c r="G84" s="21" t="s">
        <v>88</v>
      </c>
      <c r="H84" s="19" t="s">
        <v>11</v>
      </c>
      <c r="I84" s="19" t="s">
        <v>11</v>
      </c>
      <c r="J84" s="29" t="s">
        <v>58</v>
      </c>
      <c r="K84" s="47" t="s">
        <v>46</v>
      </c>
      <c r="L84" s="30" t="s">
        <v>199</v>
      </c>
      <c r="M84" s="32">
        <v>3037.58</v>
      </c>
      <c r="N84" s="24" t="s">
        <v>0</v>
      </c>
      <c r="O84" s="25" t="s">
        <v>201</v>
      </c>
      <c r="P84" s="26">
        <v>45000</v>
      </c>
      <c r="Q84" s="27" t="s">
        <v>327</v>
      </c>
    </row>
    <row r="85" spans="1:17" ht="38.25" customHeight="1" x14ac:dyDescent="0.2">
      <c r="A85" s="1">
        <v>21</v>
      </c>
      <c r="B85" s="1" t="s">
        <v>28</v>
      </c>
      <c r="C85" s="1">
        <v>2023</v>
      </c>
      <c r="D85" s="18" t="s">
        <v>182</v>
      </c>
      <c r="E85" s="31" t="s">
        <v>116</v>
      </c>
      <c r="F85" s="20" t="s">
        <v>3</v>
      </c>
      <c r="G85" s="21" t="s">
        <v>84</v>
      </c>
      <c r="H85" s="19" t="s">
        <v>11</v>
      </c>
      <c r="I85" s="19" t="s">
        <v>11</v>
      </c>
      <c r="J85" s="29" t="s">
        <v>58</v>
      </c>
      <c r="K85" s="19" t="s">
        <v>11</v>
      </c>
      <c r="L85" s="30" t="s">
        <v>669</v>
      </c>
      <c r="M85" s="32">
        <v>209.24</v>
      </c>
      <c r="N85" s="24" t="s">
        <v>0</v>
      </c>
      <c r="O85" s="25" t="s">
        <v>202</v>
      </c>
      <c r="P85" s="26">
        <v>45000</v>
      </c>
      <c r="Q85" s="27" t="s">
        <v>326</v>
      </c>
    </row>
    <row r="86" spans="1:17" ht="27" customHeight="1" x14ac:dyDescent="0.2">
      <c r="A86" s="1">
        <v>22</v>
      </c>
      <c r="B86" s="1" t="s">
        <v>28</v>
      </c>
      <c r="C86" s="1">
        <v>2023</v>
      </c>
      <c r="D86" s="18" t="s">
        <v>130</v>
      </c>
      <c r="E86" s="31" t="s">
        <v>41</v>
      </c>
      <c r="F86" s="20" t="s">
        <v>64</v>
      </c>
      <c r="G86" s="21" t="s">
        <v>71</v>
      </c>
      <c r="H86" s="20" t="s">
        <v>25</v>
      </c>
      <c r="I86" s="19" t="s">
        <v>11</v>
      </c>
      <c r="J86" s="31" t="s">
        <v>11</v>
      </c>
      <c r="K86" s="19" t="s">
        <v>11</v>
      </c>
      <c r="L86" s="30" t="s">
        <v>27</v>
      </c>
      <c r="M86" s="32">
        <v>375.9</v>
      </c>
      <c r="N86" s="24" t="s">
        <v>0</v>
      </c>
      <c r="O86" s="25" t="s">
        <v>11</v>
      </c>
      <c r="P86" s="26">
        <v>45000</v>
      </c>
      <c r="Q86" s="27" t="s">
        <v>11</v>
      </c>
    </row>
    <row r="87" spans="1:17" ht="41.25" customHeight="1" x14ac:dyDescent="0.2">
      <c r="A87" s="1">
        <v>23</v>
      </c>
      <c r="B87" s="1" t="s">
        <v>28</v>
      </c>
      <c r="C87" s="1">
        <v>2023</v>
      </c>
      <c r="D87" s="18" t="s">
        <v>205</v>
      </c>
      <c r="E87" s="31" t="s">
        <v>204</v>
      </c>
      <c r="F87" s="20" t="s">
        <v>64</v>
      </c>
      <c r="G87" s="21" t="s">
        <v>77</v>
      </c>
      <c r="H87" s="20" t="s">
        <v>152</v>
      </c>
      <c r="I87" s="19" t="s">
        <v>11</v>
      </c>
      <c r="J87" s="31" t="s">
        <v>11</v>
      </c>
      <c r="K87" s="19" t="s">
        <v>11</v>
      </c>
      <c r="L87" s="30" t="s">
        <v>242</v>
      </c>
      <c r="M87" s="32">
        <v>89.4</v>
      </c>
      <c r="N87" s="24" t="s">
        <v>19</v>
      </c>
      <c r="O87" s="25" t="s">
        <v>206</v>
      </c>
      <c r="P87" s="26">
        <v>45001</v>
      </c>
      <c r="Q87" s="27" t="s">
        <v>11</v>
      </c>
    </row>
    <row r="88" spans="1:17" ht="35.25" customHeight="1" x14ac:dyDescent="0.2">
      <c r="A88" s="1">
        <v>24</v>
      </c>
      <c r="B88" s="1" t="s">
        <v>28</v>
      </c>
      <c r="C88" s="1">
        <v>2023</v>
      </c>
      <c r="D88" s="18" t="s">
        <v>124</v>
      </c>
      <c r="E88" s="31" t="s">
        <v>24</v>
      </c>
      <c r="F88" s="20" t="s">
        <v>64</v>
      </c>
      <c r="G88" s="21" t="s">
        <v>23</v>
      </c>
      <c r="H88" s="20" t="s">
        <v>68</v>
      </c>
      <c r="I88" s="19" t="s">
        <v>11</v>
      </c>
      <c r="J88" s="31" t="s">
        <v>11</v>
      </c>
      <c r="K88" s="19" t="s">
        <v>11</v>
      </c>
      <c r="L88" s="30" t="s">
        <v>180</v>
      </c>
      <c r="M88" s="32">
        <v>22.43</v>
      </c>
      <c r="N88" s="24" t="s">
        <v>22</v>
      </c>
      <c r="O88" s="25" t="s">
        <v>11</v>
      </c>
      <c r="P88" s="26">
        <v>45005</v>
      </c>
      <c r="Q88" s="27" t="s">
        <v>11</v>
      </c>
    </row>
    <row r="89" spans="1:17" ht="33.75" customHeight="1" x14ac:dyDescent="0.2">
      <c r="A89" s="1">
        <v>25</v>
      </c>
      <c r="B89" s="1" t="s">
        <v>28</v>
      </c>
      <c r="C89" s="1">
        <v>2023</v>
      </c>
      <c r="D89" s="18" t="s">
        <v>124</v>
      </c>
      <c r="E89" s="31" t="s">
        <v>24</v>
      </c>
      <c r="F89" s="20" t="s">
        <v>64</v>
      </c>
      <c r="G89" s="21" t="s">
        <v>23</v>
      </c>
      <c r="H89" s="20" t="s">
        <v>68</v>
      </c>
      <c r="I89" s="19" t="s">
        <v>11</v>
      </c>
      <c r="J89" s="31" t="s">
        <v>11</v>
      </c>
      <c r="K89" s="19" t="s">
        <v>11</v>
      </c>
      <c r="L89" s="30" t="s">
        <v>181</v>
      </c>
      <c r="M89" s="32">
        <v>69.53</v>
      </c>
      <c r="N89" s="24" t="s">
        <v>22</v>
      </c>
      <c r="O89" s="25" t="s">
        <v>11</v>
      </c>
      <c r="P89" s="26">
        <v>45005</v>
      </c>
      <c r="Q89" s="27" t="s">
        <v>11</v>
      </c>
    </row>
    <row r="90" spans="1:17" ht="26.25" customHeight="1" x14ac:dyDescent="0.2">
      <c r="A90" s="1">
        <v>26</v>
      </c>
      <c r="B90" s="1" t="s">
        <v>28</v>
      </c>
      <c r="C90" s="1">
        <v>2023</v>
      </c>
      <c r="D90" s="19" t="s">
        <v>120</v>
      </c>
      <c r="E90" s="31" t="s">
        <v>21</v>
      </c>
      <c r="F90" s="19" t="s">
        <v>11</v>
      </c>
      <c r="G90" s="21" t="s">
        <v>11</v>
      </c>
      <c r="H90" s="20" t="s">
        <v>11</v>
      </c>
      <c r="I90" s="19" t="s">
        <v>11</v>
      </c>
      <c r="J90" s="31" t="s">
        <v>11</v>
      </c>
      <c r="K90" s="19" t="s">
        <v>52</v>
      </c>
      <c r="L90" s="30" t="s">
        <v>20</v>
      </c>
      <c r="M90" s="32">
        <v>145.30000000000001</v>
      </c>
      <c r="N90" s="24" t="s">
        <v>18</v>
      </c>
      <c r="O90" s="25" t="s">
        <v>11</v>
      </c>
      <c r="P90" s="26">
        <v>45005</v>
      </c>
      <c r="Q90" s="27" t="s">
        <v>11</v>
      </c>
    </row>
    <row r="91" spans="1:17" ht="26.25" customHeight="1" x14ac:dyDescent="0.2">
      <c r="A91" s="1">
        <v>27</v>
      </c>
      <c r="B91" s="1" t="s">
        <v>28</v>
      </c>
      <c r="C91" s="1">
        <v>2023</v>
      </c>
      <c r="D91" s="19" t="s">
        <v>120</v>
      </c>
      <c r="E91" s="31" t="s">
        <v>21</v>
      </c>
      <c r="F91" s="19" t="s">
        <v>11</v>
      </c>
      <c r="G91" s="21" t="s">
        <v>11</v>
      </c>
      <c r="H91" s="20" t="s">
        <v>11</v>
      </c>
      <c r="I91" s="19" t="s">
        <v>11</v>
      </c>
      <c r="J91" s="31" t="s">
        <v>11</v>
      </c>
      <c r="K91" s="19" t="s">
        <v>52</v>
      </c>
      <c r="L91" s="30" t="s">
        <v>20</v>
      </c>
      <c r="M91" s="32">
        <v>145.30000000000001</v>
      </c>
      <c r="N91" s="24" t="s">
        <v>18</v>
      </c>
      <c r="O91" s="25" t="s">
        <v>11</v>
      </c>
      <c r="P91" s="26">
        <v>45005</v>
      </c>
      <c r="Q91" s="27" t="s">
        <v>11</v>
      </c>
    </row>
    <row r="92" spans="1:17" ht="26.25" customHeight="1" x14ac:dyDescent="0.2">
      <c r="A92" s="1">
        <v>28</v>
      </c>
      <c r="B92" s="1" t="s">
        <v>28</v>
      </c>
      <c r="C92" s="1">
        <v>2023</v>
      </c>
      <c r="D92" s="19" t="s">
        <v>120</v>
      </c>
      <c r="E92" s="31" t="s">
        <v>21</v>
      </c>
      <c r="F92" s="19" t="s">
        <v>11</v>
      </c>
      <c r="G92" s="21" t="s">
        <v>11</v>
      </c>
      <c r="H92" s="20" t="s">
        <v>11</v>
      </c>
      <c r="I92" s="19" t="s">
        <v>11</v>
      </c>
      <c r="J92" s="31" t="s">
        <v>11</v>
      </c>
      <c r="K92" s="19" t="s">
        <v>52</v>
      </c>
      <c r="L92" s="30" t="s">
        <v>20</v>
      </c>
      <c r="M92" s="32">
        <v>145.30000000000001</v>
      </c>
      <c r="N92" s="24" t="s">
        <v>18</v>
      </c>
      <c r="O92" s="25" t="s">
        <v>11</v>
      </c>
      <c r="P92" s="26">
        <v>45005</v>
      </c>
      <c r="Q92" s="27" t="s">
        <v>11</v>
      </c>
    </row>
    <row r="93" spans="1:17" ht="26.25" customHeight="1" x14ac:dyDescent="0.2">
      <c r="A93" s="1">
        <v>29</v>
      </c>
      <c r="B93" s="1" t="s">
        <v>28</v>
      </c>
      <c r="C93" s="1">
        <v>2023</v>
      </c>
      <c r="D93" s="18" t="s">
        <v>182</v>
      </c>
      <c r="E93" s="31" t="s">
        <v>2</v>
      </c>
      <c r="F93" s="20" t="s">
        <v>3</v>
      </c>
      <c r="G93" s="21" t="s">
        <v>85</v>
      </c>
      <c r="H93" s="19" t="s">
        <v>11</v>
      </c>
      <c r="I93" s="19" t="s">
        <v>11</v>
      </c>
      <c r="J93" s="29" t="s">
        <v>58</v>
      </c>
      <c r="K93" s="19" t="s">
        <v>11</v>
      </c>
      <c r="L93" s="30" t="s">
        <v>228</v>
      </c>
      <c r="M93" s="32">
        <v>2992.5</v>
      </c>
      <c r="N93" s="24" t="s">
        <v>19</v>
      </c>
      <c r="O93" s="25" t="s">
        <v>11</v>
      </c>
      <c r="P93" s="26">
        <v>45006</v>
      </c>
      <c r="Q93" s="27" t="s">
        <v>135</v>
      </c>
    </row>
    <row r="94" spans="1:17" ht="26.25" customHeight="1" x14ac:dyDescent="0.2">
      <c r="A94" s="1">
        <v>30</v>
      </c>
      <c r="B94" s="1" t="s">
        <v>28</v>
      </c>
      <c r="C94" s="1">
        <v>2023</v>
      </c>
      <c r="D94" s="18" t="s">
        <v>159</v>
      </c>
      <c r="E94" s="31" t="s">
        <v>2</v>
      </c>
      <c r="F94" s="20" t="s">
        <v>3</v>
      </c>
      <c r="G94" s="21" t="s">
        <v>87</v>
      </c>
      <c r="H94" s="19" t="s">
        <v>11</v>
      </c>
      <c r="I94" s="19" t="s">
        <v>11</v>
      </c>
      <c r="J94" s="29" t="s">
        <v>58</v>
      </c>
      <c r="K94" s="19" t="s">
        <v>11</v>
      </c>
      <c r="L94" s="30" t="s">
        <v>229</v>
      </c>
      <c r="M94" s="32">
        <v>2033.5</v>
      </c>
      <c r="N94" s="24" t="s">
        <v>19</v>
      </c>
      <c r="O94" s="25" t="s">
        <v>11</v>
      </c>
      <c r="P94" s="26">
        <v>45006</v>
      </c>
      <c r="Q94" s="126" t="s">
        <v>692</v>
      </c>
    </row>
    <row r="95" spans="1:17" ht="26.25" customHeight="1" x14ac:dyDescent="0.2">
      <c r="A95" s="1">
        <v>31</v>
      </c>
      <c r="B95" s="1" t="s">
        <v>28</v>
      </c>
      <c r="C95" s="1">
        <v>2023</v>
      </c>
      <c r="D95" s="18" t="s">
        <v>193</v>
      </c>
      <c r="E95" s="31" t="s">
        <v>2</v>
      </c>
      <c r="F95" s="20" t="s">
        <v>15</v>
      </c>
      <c r="G95" s="21" t="s">
        <v>97</v>
      </c>
      <c r="H95" s="19" t="s">
        <v>11</v>
      </c>
      <c r="I95" s="19">
        <v>4</v>
      </c>
      <c r="J95" s="29" t="s">
        <v>58</v>
      </c>
      <c r="K95" s="19" t="s">
        <v>11</v>
      </c>
      <c r="L95" s="30" t="s">
        <v>230</v>
      </c>
      <c r="M95" s="32">
        <v>1452.5</v>
      </c>
      <c r="N95" s="24" t="s">
        <v>19</v>
      </c>
      <c r="O95" s="25" t="s">
        <v>11</v>
      </c>
      <c r="P95" s="26">
        <v>45006</v>
      </c>
      <c r="Q95" s="27" t="s">
        <v>135</v>
      </c>
    </row>
    <row r="96" spans="1:17" ht="26.25" customHeight="1" x14ac:dyDescent="0.2">
      <c r="A96" s="1">
        <v>32</v>
      </c>
      <c r="B96" s="1" t="s">
        <v>28</v>
      </c>
      <c r="C96" s="1">
        <v>2023</v>
      </c>
      <c r="D96" s="18" t="s">
        <v>182</v>
      </c>
      <c r="E96" s="31" t="s">
        <v>2</v>
      </c>
      <c r="F96" s="20" t="s">
        <v>3</v>
      </c>
      <c r="G96" s="21" t="s">
        <v>85</v>
      </c>
      <c r="H96" s="19" t="s">
        <v>11</v>
      </c>
      <c r="I96" s="19" t="s">
        <v>11</v>
      </c>
      <c r="J96" s="29" t="s">
        <v>58</v>
      </c>
      <c r="K96" s="19" t="s">
        <v>11</v>
      </c>
      <c r="L96" s="30" t="s">
        <v>231</v>
      </c>
      <c r="M96" s="32">
        <v>2992.5</v>
      </c>
      <c r="N96" s="24" t="s">
        <v>19</v>
      </c>
      <c r="O96" s="25" t="s">
        <v>11</v>
      </c>
      <c r="P96" s="26">
        <v>45006</v>
      </c>
      <c r="Q96" s="27" t="s">
        <v>135</v>
      </c>
    </row>
    <row r="97" spans="1:17" ht="26.25" customHeight="1" x14ac:dyDescent="0.2">
      <c r="A97" s="1">
        <v>33</v>
      </c>
      <c r="B97" s="1" t="s">
        <v>28</v>
      </c>
      <c r="C97" s="1">
        <v>2023</v>
      </c>
      <c r="D97" s="18" t="s">
        <v>159</v>
      </c>
      <c r="E97" s="31" t="s">
        <v>2</v>
      </c>
      <c r="F97" s="20" t="s">
        <v>3</v>
      </c>
      <c r="G97" s="21" t="s">
        <v>87</v>
      </c>
      <c r="H97" s="19" t="s">
        <v>11</v>
      </c>
      <c r="I97" s="19" t="s">
        <v>11</v>
      </c>
      <c r="J97" s="29" t="s">
        <v>58</v>
      </c>
      <c r="K97" s="19" t="s">
        <v>11</v>
      </c>
      <c r="L97" s="30" t="s">
        <v>232</v>
      </c>
      <c r="M97" s="32">
        <v>2614.5</v>
      </c>
      <c r="N97" s="24" t="s">
        <v>19</v>
      </c>
      <c r="O97" s="25" t="s">
        <v>11</v>
      </c>
      <c r="P97" s="26">
        <v>45006</v>
      </c>
      <c r="Q97" s="27" t="s">
        <v>135</v>
      </c>
    </row>
    <row r="98" spans="1:17" ht="26.25" customHeight="1" x14ac:dyDescent="0.2">
      <c r="A98" s="1">
        <v>34</v>
      </c>
      <c r="B98" s="1" t="s">
        <v>28</v>
      </c>
      <c r="C98" s="1">
        <v>2023</v>
      </c>
      <c r="D98" s="18" t="s">
        <v>159</v>
      </c>
      <c r="E98" s="31" t="s">
        <v>2</v>
      </c>
      <c r="F98" s="20" t="s">
        <v>3</v>
      </c>
      <c r="G98" s="21" t="s">
        <v>87</v>
      </c>
      <c r="H98" s="19" t="s">
        <v>11</v>
      </c>
      <c r="I98" s="19" t="s">
        <v>11</v>
      </c>
      <c r="J98" s="29" t="s">
        <v>58</v>
      </c>
      <c r="K98" s="19" t="s">
        <v>11</v>
      </c>
      <c r="L98" s="30" t="s">
        <v>233</v>
      </c>
      <c r="M98" s="32">
        <v>2614.5</v>
      </c>
      <c r="N98" s="24" t="s">
        <v>19</v>
      </c>
      <c r="O98" s="25" t="s">
        <v>11</v>
      </c>
      <c r="P98" s="26">
        <v>45006</v>
      </c>
      <c r="Q98" s="27" t="s">
        <v>135</v>
      </c>
    </row>
    <row r="99" spans="1:17" ht="26.25" customHeight="1" x14ac:dyDescent="0.2">
      <c r="A99" s="1">
        <v>35</v>
      </c>
      <c r="B99" s="1" t="s">
        <v>28</v>
      </c>
      <c r="C99" s="1">
        <v>2023</v>
      </c>
      <c r="D99" s="18" t="s">
        <v>193</v>
      </c>
      <c r="E99" s="31" t="s">
        <v>2</v>
      </c>
      <c r="F99" s="20" t="s">
        <v>15</v>
      </c>
      <c r="G99" s="21" t="s">
        <v>96</v>
      </c>
      <c r="H99" s="19" t="s">
        <v>11</v>
      </c>
      <c r="I99" s="19">
        <v>4</v>
      </c>
      <c r="J99" s="29" t="s">
        <v>58</v>
      </c>
      <c r="K99" s="19" t="s">
        <v>11</v>
      </c>
      <c r="L99" s="30" t="s">
        <v>234</v>
      </c>
      <c r="M99" s="32">
        <v>2033.5</v>
      </c>
      <c r="N99" s="24" t="s">
        <v>19</v>
      </c>
      <c r="O99" s="25" t="s">
        <v>11</v>
      </c>
      <c r="P99" s="26">
        <v>45006</v>
      </c>
      <c r="Q99" s="126" t="s">
        <v>692</v>
      </c>
    </row>
    <row r="100" spans="1:17" ht="33.75" customHeight="1" x14ac:dyDescent="0.2">
      <c r="A100" s="1">
        <v>36</v>
      </c>
      <c r="B100" s="1" t="s">
        <v>28</v>
      </c>
      <c r="C100" s="1">
        <v>2023</v>
      </c>
      <c r="D100" s="18" t="s">
        <v>209</v>
      </c>
      <c r="E100" s="31" t="s">
        <v>2</v>
      </c>
      <c r="F100" s="20" t="s">
        <v>3</v>
      </c>
      <c r="G100" s="21" t="s">
        <v>88</v>
      </c>
      <c r="H100" s="19" t="s">
        <v>11</v>
      </c>
      <c r="I100" s="19" t="s">
        <v>11</v>
      </c>
      <c r="J100" s="29" t="s">
        <v>58</v>
      </c>
      <c r="K100" s="47" t="s">
        <v>46</v>
      </c>
      <c r="L100" s="30" t="s">
        <v>207</v>
      </c>
      <c r="M100" s="32">
        <v>1452.5</v>
      </c>
      <c r="N100" s="24" t="s">
        <v>19</v>
      </c>
      <c r="O100" s="25" t="s">
        <v>11</v>
      </c>
      <c r="P100" s="26">
        <v>45006</v>
      </c>
      <c r="Q100" s="27" t="s">
        <v>11</v>
      </c>
    </row>
    <row r="101" spans="1:17" ht="26.25" customHeight="1" x14ac:dyDescent="0.2">
      <c r="A101" s="1">
        <v>37</v>
      </c>
      <c r="B101" s="1" t="s">
        <v>28</v>
      </c>
      <c r="C101" s="1">
        <v>2023</v>
      </c>
      <c r="D101" s="18" t="s">
        <v>193</v>
      </c>
      <c r="E101" s="31" t="s">
        <v>2</v>
      </c>
      <c r="F101" s="20" t="s">
        <v>15</v>
      </c>
      <c r="G101" s="21" t="s">
        <v>98</v>
      </c>
      <c r="H101" s="19" t="s">
        <v>11</v>
      </c>
      <c r="I101" s="19">
        <v>4</v>
      </c>
      <c r="J101" s="29" t="s">
        <v>58</v>
      </c>
      <c r="K101" s="19" t="s">
        <v>11</v>
      </c>
      <c r="L101" s="30" t="s">
        <v>235</v>
      </c>
      <c r="M101" s="32">
        <v>1452.5</v>
      </c>
      <c r="N101" s="24" t="s">
        <v>19</v>
      </c>
      <c r="O101" s="25" t="s">
        <v>11</v>
      </c>
      <c r="P101" s="26">
        <v>45006</v>
      </c>
      <c r="Q101" s="27" t="s">
        <v>135</v>
      </c>
    </row>
    <row r="102" spans="1:17" ht="26.25" customHeight="1" x14ac:dyDescent="0.2">
      <c r="A102" s="1">
        <v>38</v>
      </c>
      <c r="B102" s="1" t="s">
        <v>28</v>
      </c>
      <c r="C102" s="1">
        <v>2023</v>
      </c>
      <c r="D102" s="18" t="s">
        <v>182</v>
      </c>
      <c r="E102" s="31" t="s">
        <v>2</v>
      </c>
      <c r="F102" s="20" t="s">
        <v>3</v>
      </c>
      <c r="G102" s="21" t="s">
        <v>85</v>
      </c>
      <c r="H102" s="19" t="s">
        <v>11</v>
      </c>
      <c r="I102" s="19" t="s">
        <v>11</v>
      </c>
      <c r="J102" s="29" t="s">
        <v>58</v>
      </c>
      <c r="K102" s="19" t="s">
        <v>11</v>
      </c>
      <c r="L102" s="30" t="s">
        <v>236</v>
      </c>
      <c r="M102" s="32">
        <v>2992.5</v>
      </c>
      <c r="N102" s="24" t="s">
        <v>19</v>
      </c>
      <c r="O102" s="25" t="s">
        <v>11</v>
      </c>
      <c r="P102" s="26">
        <v>45006</v>
      </c>
      <c r="Q102" s="27" t="s">
        <v>11</v>
      </c>
    </row>
    <row r="103" spans="1:17" ht="26.25" customHeight="1" x14ac:dyDescent="0.2">
      <c r="A103" s="1">
        <v>39</v>
      </c>
      <c r="B103" s="1" t="s">
        <v>28</v>
      </c>
      <c r="C103" s="1">
        <v>2023</v>
      </c>
      <c r="D103" s="18" t="s">
        <v>182</v>
      </c>
      <c r="E103" s="31" t="s">
        <v>2</v>
      </c>
      <c r="F103" s="20" t="s">
        <v>3</v>
      </c>
      <c r="G103" s="21" t="s">
        <v>85</v>
      </c>
      <c r="H103" s="19" t="s">
        <v>11</v>
      </c>
      <c r="I103" s="19" t="s">
        <v>11</v>
      </c>
      <c r="J103" s="29" t="s">
        <v>58</v>
      </c>
      <c r="K103" s="19" t="s">
        <v>11</v>
      </c>
      <c r="L103" s="30" t="s">
        <v>237</v>
      </c>
      <c r="M103" s="32">
        <v>2992.5</v>
      </c>
      <c r="N103" s="24" t="s">
        <v>19</v>
      </c>
      <c r="O103" s="25" t="s">
        <v>11</v>
      </c>
      <c r="P103" s="26">
        <v>45006</v>
      </c>
      <c r="Q103" s="126" t="s">
        <v>692</v>
      </c>
    </row>
    <row r="104" spans="1:17" ht="32.25" customHeight="1" x14ac:dyDescent="0.2">
      <c r="A104" s="1">
        <v>40</v>
      </c>
      <c r="B104" s="1" t="s">
        <v>28</v>
      </c>
      <c r="C104" s="1">
        <v>2023</v>
      </c>
      <c r="D104" s="18" t="s">
        <v>191</v>
      </c>
      <c r="E104" s="31" t="s">
        <v>61</v>
      </c>
      <c r="F104" s="20" t="s">
        <v>64</v>
      </c>
      <c r="G104" s="21" t="s">
        <v>77</v>
      </c>
      <c r="H104" s="20" t="s">
        <v>152</v>
      </c>
      <c r="I104" s="19" t="s">
        <v>11</v>
      </c>
      <c r="J104" s="31" t="s">
        <v>11</v>
      </c>
      <c r="K104" s="19" t="s">
        <v>11</v>
      </c>
      <c r="L104" s="30" t="s">
        <v>263</v>
      </c>
      <c r="M104" s="32">
        <v>6993.75</v>
      </c>
      <c r="N104" s="24" t="s">
        <v>19</v>
      </c>
      <c r="O104" s="25" t="s">
        <v>190</v>
      </c>
      <c r="P104" s="26">
        <v>45009</v>
      </c>
      <c r="Q104" s="27" t="s">
        <v>11</v>
      </c>
    </row>
    <row r="105" spans="1:17" ht="32.25" customHeight="1" x14ac:dyDescent="0.2">
      <c r="A105" s="1">
        <v>41</v>
      </c>
      <c r="B105" s="1" t="s">
        <v>28</v>
      </c>
      <c r="C105" s="1">
        <v>2023</v>
      </c>
      <c r="D105" s="18" t="s">
        <v>210</v>
      </c>
      <c r="E105" s="31" t="s">
        <v>262</v>
      </c>
      <c r="F105" s="20" t="s">
        <v>64</v>
      </c>
      <c r="G105" s="21" t="s">
        <v>77</v>
      </c>
      <c r="H105" s="20" t="s">
        <v>152</v>
      </c>
      <c r="I105" s="19" t="s">
        <v>11</v>
      </c>
      <c r="J105" s="31" t="s">
        <v>11</v>
      </c>
      <c r="K105" s="19" t="s">
        <v>11</v>
      </c>
      <c r="L105" s="30" t="s">
        <v>211</v>
      </c>
      <c r="M105" s="32">
        <v>954</v>
      </c>
      <c r="N105" s="24" t="s">
        <v>19</v>
      </c>
      <c r="O105" s="25" t="s">
        <v>212</v>
      </c>
      <c r="P105" s="26">
        <v>45009</v>
      </c>
      <c r="Q105" s="27" t="s">
        <v>11</v>
      </c>
    </row>
    <row r="106" spans="1:17" ht="26.25" customHeight="1" x14ac:dyDescent="0.2">
      <c r="A106" s="1">
        <v>42</v>
      </c>
      <c r="B106" s="1" t="s">
        <v>28</v>
      </c>
      <c r="C106" s="1">
        <v>2023</v>
      </c>
      <c r="D106" s="18" t="s">
        <v>156</v>
      </c>
      <c r="E106" s="31" t="s">
        <v>32</v>
      </c>
      <c r="F106" s="20" t="s">
        <v>64</v>
      </c>
      <c r="G106" s="21" t="s">
        <v>10</v>
      </c>
      <c r="H106" s="20" t="s">
        <v>154</v>
      </c>
      <c r="I106" s="19" t="s">
        <v>11</v>
      </c>
      <c r="J106" s="31" t="s">
        <v>11</v>
      </c>
      <c r="K106" s="19" t="s">
        <v>11</v>
      </c>
      <c r="L106" s="30" t="s">
        <v>185</v>
      </c>
      <c r="M106" s="32">
        <v>218.35</v>
      </c>
      <c r="N106" s="24" t="s">
        <v>0</v>
      </c>
      <c r="O106" s="25" t="s">
        <v>187</v>
      </c>
      <c r="P106" s="26">
        <v>45012</v>
      </c>
      <c r="Q106" s="27" t="s">
        <v>11</v>
      </c>
    </row>
    <row r="107" spans="1:17" ht="36" customHeight="1" x14ac:dyDescent="0.2">
      <c r="A107" s="1">
        <v>43</v>
      </c>
      <c r="B107" s="1" t="s">
        <v>28</v>
      </c>
      <c r="C107" s="1">
        <v>2023</v>
      </c>
      <c r="D107" s="18" t="s">
        <v>214</v>
      </c>
      <c r="E107" s="31" t="s">
        <v>770</v>
      </c>
      <c r="F107" s="20" t="s">
        <v>3</v>
      </c>
      <c r="G107" s="21" t="s">
        <v>88</v>
      </c>
      <c r="H107" s="19" t="s">
        <v>11</v>
      </c>
      <c r="I107" s="19" t="s">
        <v>11</v>
      </c>
      <c r="J107" s="29" t="s">
        <v>58</v>
      </c>
      <c r="K107" s="47" t="s">
        <v>46</v>
      </c>
      <c r="L107" s="30" t="s">
        <v>265</v>
      </c>
      <c r="M107" s="32">
        <v>2530</v>
      </c>
      <c r="N107" s="24" t="s">
        <v>19</v>
      </c>
      <c r="O107" s="25" t="s">
        <v>213</v>
      </c>
      <c r="P107" s="26">
        <v>45012</v>
      </c>
      <c r="Q107" s="27" t="s">
        <v>11</v>
      </c>
    </row>
    <row r="108" spans="1:17" ht="26.25" customHeight="1" x14ac:dyDescent="0.2">
      <c r="A108" s="1">
        <v>44</v>
      </c>
      <c r="B108" s="1" t="s">
        <v>28</v>
      </c>
      <c r="C108" s="1">
        <v>2023</v>
      </c>
      <c r="D108" s="18" t="s">
        <v>124</v>
      </c>
      <c r="E108" s="31" t="s">
        <v>42</v>
      </c>
      <c r="F108" s="20" t="s">
        <v>64</v>
      </c>
      <c r="G108" s="21" t="s">
        <v>23</v>
      </c>
      <c r="H108" s="20" t="s">
        <v>161</v>
      </c>
      <c r="I108" s="19" t="s">
        <v>11</v>
      </c>
      <c r="J108" s="31" t="s">
        <v>11</v>
      </c>
      <c r="K108" s="19" t="s">
        <v>11</v>
      </c>
      <c r="L108" s="30" t="s">
        <v>429</v>
      </c>
      <c r="M108" s="32">
        <v>1403.51</v>
      </c>
      <c r="N108" s="24" t="s">
        <v>0</v>
      </c>
      <c r="O108" s="25" t="s">
        <v>215</v>
      </c>
      <c r="P108" s="26">
        <v>45012</v>
      </c>
      <c r="Q108" s="27" t="s">
        <v>11</v>
      </c>
    </row>
    <row r="109" spans="1:17" ht="48.75" customHeight="1" x14ac:dyDescent="0.2">
      <c r="A109" s="1">
        <v>45</v>
      </c>
      <c r="B109" s="1" t="s">
        <v>28</v>
      </c>
      <c r="C109" s="1">
        <v>2023</v>
      </c>
      <c r="D109" s="100" t="s">
        <v>220</v>
      </c>
      <c r="E109" s="31" t="s">
        <v>668</v>
      </c>
      <c r="F109" s="20" t="s">
        <v>64</v>
      </c>
      <c r="G109" s="21" t="s">
        <v>77</v>
      </c>
      <c r="H109" s="20" t="s">
        <v>151</v>
      </c>
      <c r="I109" s="19" t="s">
        <v>11</v>
      </c>
      <c r="J109" s="31" t="s">
        <v>11</v>
      </c>
      <c r="K109" s="19" t="s">
        <v>11</v>
      </c>
      <c r="L109" s="30" t="s">
        <v>793</v>
      </c>
      <c r="M109" s="32">
        <v>46.15</v>
      </c>
      <c r="N109" s="141" t="s">
        <v>19</v>
      </c>
      <c r="O109" s="19" t="s">
        <v>713</v>
      </c>
      <c r="P109" s="26">
        <v>45015</v>
      </c>
      <c r="Q109" s="27" t="s">
        <v>11</v>
      </c>
    </row>
    <row r="110" spans="1:17" ht="63" customHeight="1" x14ac:dyDescent="0.2">
      <c r="A110" s="1">
        <v>46</v>
      </c>
      <c r="B110" s="1" t="s">
        <v>28</v>
      </c>
      <c r="C110" s="1">
        <v>2023</v>
      </c>
      <c r="D110" s="18" t="s">
        <v>218</v>
      </c>
      <c r="E110" s="31" t="s">
        <v>219</v>
      </c>
      <c r="F110" s="20" t="s">
        <v>64</v>
      </c>
      <c r="G110" s="21" t="s">
        <v>79</v>
      </c>
      <c r="H110" s="20" t="s">
        <v>80</v>
      </c>
      <c r="I110" s="19" t="s">
        <v>11</v>
      </c>
      <c r="J110" s="31" t="s">
        <v>11</v>
      </c>
      <c r="K110" s="19" t="s">
        <v>11</v>
      </c>
      <c r="L110" s="30" t="s">
        <v>60</v>
      </c>
      <c r="M110" s="32">
        <v>2799.8</v>
      </c>
      <c r="N110" s="24" t="s">
        <v>19</v>
      </c>
      <c r="O110" s="25" t="s">
        <v>11</v>
      </c>
      <c r="P110" s="26">
        <v>45015</v>
      </c>
      <c r="Q110" s="27" t="s">
        <v>11</v>
      </c>
    </row>
    <row r="111" spans="1:17" ht="34.5" customHeight="1" x14ac:dyDescent="0.2">
      <c r="A111" s="1">
        <v>47</v>
      </c>
      <c r="B111" s="1" t="s">
        <v>28</v>
      </c>
      <c r="C111" s="1">
        <v>2023</v>
      </c>
      <c r="D111" s="18" t="s">
        <v>216</v>
      </c>
      <c r="E111" s="31" t="s">
        <v>779</v>
      </c>
      <c r="F111" s="20" t="s">
        <v>3</v>
      </c>
      <c r="G111" s="21" t="s">
        <v>48</v>
      </c>
      <c r="H111" s="19" t="s">
        <v>11</v>
      </c>
      <c r="I111" s="19" t="s">
        <v>11</v>
      </c>
      <c r="J111" s="29" t="s">
        <v>58</v>
      </c>
      <c r="K111" s="19" t="s">
        <v>11</v>
      </c>
      <c r="L111" s="30" t="s">
        <v>722</v>
      </c>
      <c r="M111" s="32">
        <v>2500</v>
      </c>
      <c r="N111" s="24" t="s">
        <v>19</v>
      </c>
      <c r="O111" s="25" t="s">
        <v>11</v>
      </c>
      <c r="P111" s="26">
        <v>45015</v>
      </c>
      <c r="Q111" s="27" t="s">
        <v>11</v>
      </c>
    </row>
    <row r="112" spans="1:17" ht="26.25" customHeight="1" x14ac:dyDescent="0.2">
      <c r="A112" s="1">
        <v>48</v>
      </c>
      <c r="B112" s="1" t="s">
        <v>28</v>
      </c>
      <c r="C112" s="1">
        <v>2023</v>
      </c>
      <c r="D112" s="18" t="s">
        <v>216</v>
      </c>
      <c r="E112" s="31" t="s">
        <v>779</v>
      </c>
      <c r="F112" s="20" t="s">
        <v>3</v>
      </c>
      <c r="G112" s="21" t="s">
        <v>49</v>
      </c>
      <c r="H112" s="19" t="s">
        <v>11</v>
      </c>
      <c r="I112" s="19" t="s">
        <v>11</v>
      </c>
      <c r="J112" s="29" t="s">
        <v>58</v>
      </c>
      <c r="K112" s="19" t="s">
        <v>11</v>
      </c>
      <c r="L112" s="30" t="s">
        <v>782</v>
      </c>
      <c r="M112" s="32">
        <v>5000</v>
      </c>
      <c r="N112" s="24" t="s">
        <v>19</v>
      </c>
      <c r="O112" s="25" t="s">
        <v>11</v>
      </c>
      <c r="P112" s="26">
        <v>45015</v>
      </c>
      <c r="Q112" s="27" t="s">
        <v>11</v>
      </c>
    </row>
    <row r="113" spans="1:17" ht="48.75" customHeight="1" x14ac:dyDescent="0.2">
      <c r="A113" s="1">
        <v>49</v>
      </c>
      <c r="B113" s="1" t="s">
        <v>28</v>
      </c>
      <c r="C113" s="1">
        <v>2023</v>
      </c>
      <c r="D113" s="18" t="s">
        <v>217</v>
      </c>
      <c r="E113" s="31" t="s">
        <v>50</v>
      </c>
      <c r="F113" s="20" t="s">
        <v>3</v>
      </c>
      <c r="G113" s="21" t="s">
        <v>88</v>
      </c>
      <c r="H113" s="20" t="s">
        <v>11</v>
      </c>
      <c r="I113" s="19" t="s">
        <v>11</v>
      </c>
      <c r="J113" s="29" t="s">
        <v>59</v>
      </c>
      <c r="K113" s="47" t="s">
        <v>46</v>
      </c>
      <c r="L113" s="30" t="s">
        <v>267</v>
      </c>
      <c r="M113" s="32">
        <v>11170</v>
      </c>
      <c r="N113" s="24" t="s">
        <v>19</v>
      </c>
      <c r="O113" s="25" t="s">
        <v>221</v>
      </c>
      <c r="P113" s="26">
        <v>45016</v>
      </c>
      <c r="Q113" s="27" t="s">
        <v>11</v>
      </c>
    </row>
    <row r="114" spans="1:17" s="58" customFormat="1" ht="26.25" customHeight="1" x14ac:dyDescent="0.2">
      <c r="A114" s="9">
        <v>1</v>
      </c>
      <c r="B114" s="6" t="s">
        <v>31</v>
      </c>
      <c r="C114" s="6">
        <v>2023</v>
      </c>
      <c r="D114" s="48" t="s">
        <v>120</v>
      </c>
      <c r="E114" s="49" t="s">
        <v>4</v>
      </c>
      <c r="F114" s="50" t="s">
        <v>64</v>
      </c>
      <c r="G114" s="51" t="s">
        <v>10</v>
      </c>
      <c r="H114" s="50" t="s">
        <v>155</v>
      </c>
      <c r="I114" s="48" t="s">
        <v>11</v>
      </c>
      <c r="J114" s="49" t="s">
        <v>11</v>
      </c>
      <c r="K114" s="48" t="s">
        <v>11</v>
      </c>
      <c r="L114" s="52" t="s">
        <v>458</v>
      </c>
      <c r="M114" s="53">
        <v>30.55</v>
      </c>
      <c r="N114" s="54" t="s">
        <v>18</v>
      </c>
      <c r="O114" s="55" t="s">
        <v>11</v>
      </c>
      <c r="P114" s="56">
        <v>45020</v>
      </c>
      <c r="Q114" s="57" t="s">
        <v>11</v>
      </c>
    </row>
    <row r="115" spans="1:17" ht="41.25" customHeight="1" x14ac:dyDescent="0.2">
      <c r="A115" s="1">
        <v>2</v>
      </c>
      <c r="B115" s="1" t="s">
        <v>31</v>
      </c>
      <c r="C115" s="1">
        <v>2023</v>
      </c>
      <c r="D115" s="18" t="s">
        <v>182</v>
      </c>
      <c r="E115" s="31" t="s">
        <v>116</v>
      </c>
      <c r="F115" s="20" t="s">
        <v>3</v>
      </c>
      <c r="G115" s="21" t="s">
        <v>84</v>
      </c>
      <c r="H115" s="19" t="s">
        <v>11</v>
      </c>
      <c r="I115" s="19" t="s">
        <v>11</v>
      </c>
      <c r="J115" s="29" t="s">
        <v>58</v>
      </c>
      <c r="K115" s="19" t="s">
        <v>11</v>
      </c>
      <c r="L115" s="30" t="s">
        <v>269</v>
      </c>
      <c r="M115" s="32">
        <v>205</v>
      </c>
      <c r="N115" s="24" t="s">
        <v>0</v>
      </c>
      <c r="O115" s="25" t="s">
        <v>270</v>
      </c>
      <c r="P115" s="26">
        <v>45022</v>
      </c>
      <c r="Q115" s="27" t="s">
        <v>11</v>
      </c>
    </row>
    <row r="116" spans="1:17" ht="26.25" customHeight="1" x14ac:dyDescent="0.2">
      <c r="A116" s="1">
        <v>3</v>
      </c>
      <c r="B116" s="1" t="s">
        <v>31</v>
      </c>
      <c r="C116" s="1">
        <v>2023</v>
      </c>
      <c r="D116" s="18" t="s">
        <v>127</v>
      </c>
      <c r="E116" s="31" t="s">
        <v>43</v>
      </c>
      <c r="F116" s="20" t="s">
        <v>64</v>
      </c>
      <c r="G116" s="21" t="s">
        <v>71</v>
      </c>
      <c r="H116" s="20" t="s">
        <v>74</v>
      </c>
      <c r="I116" s="19" t="s">
        <v>11</v>
      </c>
      <c r="J116" s="31" t="s">
        <v>11</v>
      </c>
      <c r="K116" s="19" t="s">
        <v>11</v>
      </c>
      <c r="L116" s="30" t="s">
        <v>430</v>
      </c>
      <c r="M116" s="32">
        <v>124.99</v>
      </c>
      <c r="N116" s="24" t="s">
        <v>0</v>
      </c>
      <c r="O116" s="25" t="s">
        <v>11</v>
      </c>
      <c r="P116" s="26">
        <v>45022</v>
      </c>
      <c r="Q116" s="27" t="s">
        <v>11</v>
      </c>
    </row>
    <row r="117" spans="1:17" ht="26.25" customHeight="1" x14ac:dyDescent="0.2">
      <c r="A117" s="1">
        <v>4</v>
      </c>
      <c r="B117" s="1" t="s">
        <v>31</v>
      </c>
      <c r="C117" s="1">
        <v>2023</v>
      </c>
      <c r="D117" s="18" t="s">
        <v>123</v>
      </c>
      <c r="E117" s="31" t="s">
        <v>54</v>
      </c>
      <c r="F117" s="20" t="s">
        <v>64</v>
      </c>
      <c r="G117" s="21" t="s">
        <v>65</v>
      </c>
      <c r="H117" s="20" t="s">
        <v>129</v>
      </c>
      <c r="I117" s="19" t="s">
        <v>11</v>
      </c>
      <c r="J117" s="31" t="s">
        <v>11</v>
      </c>
      <c r="K117" s="19" t="s">
        <v>11</v>
      </c>
      <c r="L117" s="30" t="s">
        <v>320</v>
      </c>
      <c r="M117" s="32">
        <v>4279</v>
      </c>
      <c r="N117" s="24" t="s">
        <v>19</v>
      </c>
      <c r="O117" s="25" t="s">
        <v>11</v>
      </c>
      <c r="P117" s="26">
        <v>45022</v>
      </c>
      <c r="Q117" s="27" t="s">
        <v>11</v>
      </c>
    </row>
    <row r="118" spans="1:17" ht="26.25" customHeight="1" x14ac:dyDescent="0.2">
      <c r="A118" s="1">
        <v>5</v>
      </c>
      <c r="B118" s="1" t="s">
        <v>31</v>
      </c>
      <c r="C118" s="1">
        <v>2023</v>
      </c>
      <c r="D118" s="18" t="s">
        <v>121</v>
      </c>
      <c r="E118" s="31" t="s">
        <v>57</v>
      </c>
      <c r="F118" s="20" t="s">
        <v>64</v>
      </c>
      <c r="G118" s="21" t="s">
        <v>65</v>
      </c>
      <c r="H118" s="20" t="s">
        <v>13</v>
      </c>
      <c r="I118" s="19" t="s">
        <v>11</v>
      </c>
      <c r="J118" s="31" t="s">
        <v>11</v>
      </c>
      <c r="K118" s="19" t="s">
        <v>11</v>
      </c>
      <c r="L118" s="30" t="s">
        <v>317</v>
      </c>
      <c r="M118" s="32">
        <v>12500</v>
      </c>
      <c r="N118" s="24" t="s">
        <v>19</v>
      </c>
      <c r="O118" s="25" t="s">
        <v>273</v>
      </c>
      <c r="P118" s="26">
        <v>45022</v>
      </c>
      <c r="Q118" s="27" t="s">
        <v>11</v>
      </c>
    </row>
    <row r="119" spans="1:17" ht="26.25" customHeight="1" x14ac:dyDescent="0.2">
      <c r="A119" s="1">
        <v>6</v>
      </c>
      <c r="B119" s="1" t="s">
        <v>31</v>
      </c>
      <c r="C119" s="1">
        <v>2023</v>
      </c>
      <c r="D119" s="18" t="s">
        <v>131</v>
      </c>
      <c r="E119" s="31" t="s">
        <v>16</v>
      </c>
      <c r="F119" s="20" t="s">
        <v>64</v>
      </c>
      <c r="G119" s="21" t="s">
        <v>71</v>
      </c>
      <c r="H119" s="20" t="s">
        <v>1060</v>
      </c>
      <c r="I119" s="19" t="s">
        <v>11</v>
      </c>
      <c r="J119" s="31" t="s">
        <v>11</v>
      </c>
      <c r="K119" s="19" t="s">
        <v>11</v>
      </c>
      <c r="L119" s="30" t="s">
        <v>17</v>
      </c>
      <c r="M119" s="32">
        <v>4800</v>
      </c>
      <c r="N119" s="24" t="s">
        <v>19</v>
      </c>
      <c r="O119" s="25" t="s">
        <v>273</v>
      </c>
      <c r="P119" s="26">
        <v>45026</v>
      </c>
      <c r="Q119" s="27" t="s">
        <v>11</v>
      </c>
    </row>
    <row r="120" spans="1:17" ht="26.25" customHeight="1" x14ac:dyDescent="0.2">
      <c r="A120" s="1">
        <v>7</v>
      </c>
      <c r="B120" s="1" t="s">
        <v>31</v>
      </c>
      <c r="C120" s="1">
        <v>2023</v>
      </c>
      <c r="D120" s="18" t="s">
        <v>136</v>
      </c>
      <c r="E120" s="31" t="s">
        <v>44</v>
      </c>
      <c r="F120" s="20" t="s">
        <v>64</v>
      </c>
      <c r="G120" s="21" t="s">
        <v>71</v>
      </c>
      <c r="H120" s="20" t="s">
        <v>14</v>
      </c>
      <c r="I120" s="19" t="s">
        <v>11</v>
      </c>
      <c r="J120" s="31" t="s">
        <v>11</v>
      </c>
      <c r="K120" s="19" t="s">
        <v>11</v>
      </c>
      <c r="L120" s="30" t="s">
        <v>308</v>
      </c>
      <c r="M120" s="32">
        <v>1300</v>
      </c>
      <c r="N120" s="24" t="s">
        <v>0</v>
      </c>
      <c r="O120" s="25" t="s">
        <v>274</v>
      </c>
      <c r="P120" s="26">
        <v>45026</v>
      </c>
      <c r="Q120" s="27" t="s">
        <v>11</v>
      </c>
    </row>
    <row r="121" spans="1:17" ht="33" customHeight="1" x14ac:dyDescent="0.2">
      <c r="A121" s="1">
        <v>8</v>
      </c>
      <c r="B121" s="1" t="s">
        <v>31</v>
      </c>
      <c r="C121" s="1">
        <v>2023</v>
      </c>
      <c r="D121" s="18" t="s">
        <v>601</v>
      </c>
      <c r="E121" s="31" t="s">
        <v>56</v>
      </c>
      <c r="F121" s="20" t="s">
        <v>64</v>
      </c>
      <c r="G121" s="21" t="s">
        <v>65</v>
      </c>
      <c r="H121" s="20" t="s">
        <v>67</v>
      </c>
      <c r="I121" s="19" t="s">
        <v>11</v>
      </c>
      <c r="J121" s="31" t="s">
        <v>11</v>
      </c>
      <c r="K121" s="19" t="s">
        <v>11</v>
      </c>
      <c r="L121" s="30" t="s">
        <v>321</v>
      </c>
      <c r="M121" s="32">
        <v>810.6</v>
      </c>
      <c r="N121" s="24" t="s">
        <v>0</v>
      </c>
      <c r="O121" s="25" t="s">
        <v>11</v>
      </c>
      <c r="P121" s="26">
        <v>45026</v>
      </c>
      <c r="Q121" s="33" t="s">
        <v>268</v>
      </c>
    </row>
    <row r="122" spans="1:17" ht="50.25" customHeight="1" x14ac:dyDescent="0.2">
      <c r="A122" s="1">
        <v>9</v>
      </c>
      <c r="B122" s="1" t="s">
        <v>31</v>
      </c>
      <c r="C122" s="1">
        <v>2023</v>
      </c>
      <c r="D122" s="18" t="s">
        <v>133</v>
      </c>
      <c r="E122" s="31" t="s">
        <v>40</v>
      </c>
      <c r="F122" s="20" t="s">
        <v>64</v>
      </c>
      <c r="G122" s="21" t="s">
        <v>39</v>
      </c>
      <c r="H122" s="20" t="s">
        <v>75</v>
      </c>
      <c r="I122" s="19" t="s">
        <v>11</v>
      </c>
      <c r="J122" s="31" t="s">
        <v>11</v>
      </c>
      <c r="K122" s="19" t="s">
        <v>11</v>
      </c>
      <c r="L122" s="30" t="s">
        <v>310</v>
      </c>
      <c r="M122" s="32">
        <v>3000</v>
      </c>
      <c r="N122" s="24" t="s">
        <v>0</v>
      </c>
      <c r="O122" s="34" t="s">
        <v>275</v>
      </c>
      <c r="P122" s="26">
        <v>45026</v>
      </c>
      <c r="Q122" s="27" t="s">
        <v>11</v>
      </c>
    </row>
    <row r="123" spans="1:17" ht="26.25" customHeight="1" x14ac:dyDescent="0.2">
      <c r="A123" s="1">
        <v>10</v>
      </c>
      <c r="B123" s="1" t="s">
        <v>31</v>
      </c>
      <c r="C123" s="1">
        <v>2023</v>
      </c>
      <c r="D123" s="18" t="s">
        <v>123</v>
      </c>
      <c r="E123" s="31" t="s">
        <v>55</v>
      </c>
      <c r="F123" s="20" t="s">
        <v>64</v>
      </c>
      <c r="G123" s="21" t="s">
        <v>65</v>
      </c>
      <c r="H123" s="20" t="s">
        <v>66</v>
      </c>
      <c r="I123" s="19" t="s">
        <v>11</v>
      </c>
      <c r="J123" s="31" t="s">
        <v>11</v>
      </c>
      <c r="K123" s="19" t="s">
        <v>11</v>
      </c>
      <c r="L123" s="30" t="s">
        <v>322</v>
      </c>
      <c r="M123" s="32">
        <v>438.96</v>
      </c>
      <c r="N123" s="24" t="s">
        <v>590</v>
      </c>
      <c r="O123" s="25" t="s">
        <v>11</v>
      </c>
      <c r="P123" s="26">
        <v>45028</v>
      </c>
      <c r="Q123" s="27" t="s">
        <v>11</v>
      </c>
    </row>
    <row r="124" spans="1:17" ht="33" customHeight="1" x14ac:dyDescent="0.2">
      <c r="A124" s="1">
        <v>11</v>
      </c>
      <c r="B124" s="1" t="s">
        <v>31</v>
      </c>
      <c r="C124" s="1">
        <v>2023</v>
      </c>
      <c r="D124" s="18" t="s">
        <v>209</v>
      </c>
      <c r="E124" s="31" t="s">
        <v>770</v>
      </c>
      <c r="F124" s="20" t="s">
        <v>3</v>
      </c>
      <c r="G124" s="21" t="s">
        <v>88</v>
      </c>
      <c r="H124" s="19" t="s">
        <v>11</v>
      </c>
      <c r="I124" s="19" t="s">
        <v>11</v>
      </c>
      <c r="J124" s="29" t="s">
        <v>58</v>
      </c>
      <c r="K124" s="47" t="s">
        <v>46</v>
      </c>
      <c r="L124" s="30" t="s">
        <v>266</v>
      </c>
      <c r="M124" s="32">
        <v>2000</v>
      </c>
      <c r="N124" s="24" t="s">
        <v>19</v>
      </c>
      <c r="O124" s="25" t="s">
        <v>170</v>
      </c>
      <c r="P124" s="26">
        <v>45033</v>
      </c>
      <c r="Q124" s="27" t="s">
        <v>11</v>
      </c>
    </row>
    <row r="125" spans="1:17" ht="42" customHeight="1" x14ac:dyDescent="0.2">
      <c r="A125" s="1">
        <v>12</v>
      </c>
      <c r="B125" s="1" t="s">
        <v>31</v>
      </c>
      <c r="C125" s="1">
        <v>2023</v>
      </c>
      <c r="D125" s="18" t="s">
        <v>272</v>
      </c>
      <c r="E125" s="31" t="s">
        <v>41</v>
      </c>
      <c r="F125" s="20" t="s">
        <v>64</v>
      </c>
      <c r="G125" s="21" t="s">
        <v>71</v>
      </c>
      <c r="H125" s="20" t="s">
        <v>25</v>
      </c>
      <c r="I125" s="19" t="s">
        <v>11</v>
      </c>
      <c r="J125" s="31" t="s">
        <v>11</v>
      </c>
      <c r="K125" s="19" t="s">
        <v>11</v>
      </c>
      <c r="L125" s="30" t="s">
        <v>362</v>
      </c>
      <c r="M125" s="32">
        <v>1830.35</v>
      </c>
      <c r="N125" s="24" t="s">
        <v>0</v>
      </c>
      <c r="O125" s="25" t="s">
        <v>11</v>
      </c>
      <c r="P125" s="26">
        <v>45033</v>
      </c>
      <c r="Q125" s="27" t="s">
        <v>11</v>
      </c>
    </row>
    <row r="126" spans="1:17" ht="26.25" customHeight="1" x14ac:dyDescent="0.2">
      <c r="A126" s="1">
        <v>13</v>
      </c>
      <c r="B126" s="1" t="s">
        <v>31</v>
      </c>
      <c r="C126" s="1">
        <v>2023</v>
      </c>
      <c r="D126" s="18" t="s">
        <v>130</v>
      </c>
      <c r="E126" s="31" t="s">
        <v>41</v>
      </c>
      <c r="F126" s="20" t="s">
        <v>64</v>
      </c>
      <c r="G126" s="21" t="s">
        <v>71</v>
      </c>
      <c r="H126" s="20" t="s">
        <v>25</v>
      </c>
      <c r="I126" s="19" t="s">
        <v>11</v>
      </c>
      <c r="J126" s="31" t="s">
        <v>11</v>
      </c>
      <c r="K126" s="19" t="s">
        <v>11</v>
      </c>
      <c r="L126" s="30" t="s">
        <v>27</v>
      </c>
      <c r="M126" s="32">
        <v>375.9</v>
      </c>
      <c r="N126" s="24" t="s">
        <v>0</v>
      </c>
      <c r="O126" s="25" t="s">
        <v>11</v>
      </c>
      <c r="P126" s="26">
        <v>45033</v>
      </c>
      <c r="Q126" s="27" t="s">
        <v>11</v>
      </c>
    </row>
    <row r="127" spans="1:17" ht="26.25" customHeight="1" x14ac:dyDescent="0.2">
      <c r="A127" s="1">
        <v>14</v>
      </c>
      <c r="B127" s="1" t="s">
        <v>31</v>
      </c>
      <c r="C127" s="1">
        <v>2023</v>
      </c>
      <c r="D127" s="18" t="s">
        <v>124</v>
      </c>
      <c r="E127" s="31" t="s">
        <v>42</v>
      </c>
      <c r="F127" s="20" t="s">
        <v>64</v>
      </c>
      <c r="G127" s="21" t="s">
        <v>23</v>
      </c>
      <c r="H127" s="20" t="s">
        <v>161</v>
      </c>
      <c r="I127" s="19" t="s">
        <v>11</v>
      </c>
      <c r="J127" s="31" t="s">
        <v>11</v>
      </c>
      <c r="K127" s="19" t="s">
        <v>11</v>
      </c>
      <c r="L127" s="30" t="s">
        <v>429</v>
      </c>
      <c r="M127" s="32">
        <v>1403.51</v>
      </c>
      <c r="N127" s="24" t="s">
        <v>0</v>
      </c>
      <c r="O127" s="25" t="s">
        <v>276</v>
      </c>
      <c r="P127" s="26">
        <v>45035</v>
      </c>
      <c r="Q127" s="27" t="s">
        <v>11</v>
      </c>
    </row>
    <row r="128" spans="1:17" ht="38.25" customHeight="1" x14ac:dyDescent="0.2">
      <c r="A128" s="1">
        <v>15</v>
      </c>
      <c r="B128" s="1" t="s">
        <v>31</v>
      </c>
      <c r="C128" s="1">
        <v>2023</v>
      </c>
      <c r="D128" s="18" t="s">
        <v>123</v>
      </c>
      <c r="E128" s="31" t="s">
        <v>55</v>
      </c>
      <c r="F128" s="20" t="s">
        <v>64</v>
      </c>
      <c r="G128" s="21" t="s">
        <v>65</v>
      </c>
      <c r="H128" s="20" t="s">
        <v>66</v>
      </c>
      <c r="I128" s="19" t="s">
        <v>11</v>
      </c>
      <c r="J128" s="31" t="s">
        <v>11</v>
      </c>
      <c r="K128" s="19" t="s">
        <v>11</v>
      </c>
      <c r="L128" s="30" t="s">
        <v>323</v>
      </c>
      <c r="M128" s="32">
        <v>1932.17</v>
      </c>
      <c r="N128" s="24" t="s">
        <v>22</v>
      </c>
      <c r="O128" s="25" t="s">
        <v>11</v>
      </c>
      <c r="P128" s="26">
        <v>45035</v>
      </c>
      <c r="Q128" s="27" t="s">
        <v>11</v>
      </c>
    </row>
    <row r="129" spans="1:17" ht="26.25" customHeight="1" x14ac:dyDescent="0.2">
      <c r="A129" s="1">
        <v>16</v>
      </c>
      <c r="B129" s="1" t="s">
        <v>31</v>
      </c>
      <c r="C129" s="1">
        <v>2023</v>
      </c>
      <c r="D129" s="18" t="s">
        <v>123</v>
      </c>
      <c r="E129" s="31" t="s">
        <v>55</v>
      </c>
      <c r="F129" s="20" t="s">
        <v>64</v>
      </c>
      <c r="G129" s="21" t="s">
        <v>65</v>
      </c>
      <c r="H129" s="20" t="s">
        <v>66</v>
      </c>
      <c r="I129" s="19" t="s">
        <v>11</v>
      </c>
      <c r="J129" s="31" t="s">
        <v>11</v>
      </c>
      <c r="K129" s="19" t="s">
        <v>11</v>
      </c>
      <c r="L129" s="30" t="s">
        <v>324</v>
      </c>
      <c r="M129" s="32">
        <v>366.52</v>
      </c>
      <c r="N129" s="24" t="s">
        <v>22</v>
      </c>
      <c r="O129" s="25" t="s">
        <v>11</v>
      </c>
      <c r="P129" s="26">
        <v>45035</v>
      </c>
      <c r="Q129" s="27" t="s">
        <v>11</v>
      </c>
    </row>
    <row r="130" spans="1:17" ht="31.5" customHeight="1" x14ac:dyDescent="0.2">
      <c r="A130" s="1">
        <v>17</v>
      </c>
      <c r="B130" s="1" t="s">
        <v>31</v>
      </c>
      <c r="C130" s="1">
        <v>2023</v>
      </c>
      <c r="D130" s="18" t="s">
        <v>124</v>
      </c>
      <c r="E130" s="31" t="s">
        <v>24</v>
      </c>
      <c r="F130" s="20" t="s">
        <v>64</v>
      </c>
      <c r="G130" s="21" t="s">
        <v>23</v>
      </c>
      <c r="H130" s="20" t="s">
        <v>68</v>
      </c>
      <c r="I130" s="19" t="s">
        <v>11</v>
      </c>
      <c r="J130" s="31" t="s">
        <v>11</v>
      </c>
      <c r="K130" s="19" t="s">
        <v>11</v>
      </c>
      <c r="L130" s="30" t="s">
        <v>224</v>
      </c>
      <c r="M130" s="32">
        <v>22.43</v>
      </c>
      <c r="N130" s="24" t="s">
        <v>22</v>
      </c>
      <c r="O130" s="25" t="s">
        <v>11</v>
      </c>
      <c r="P130" s="26">
        <v>45035</v>
      </c>
      <c r="Q130" s="27" t="s">
        <v>11</v>
      </c>
    </row>
    <row r="131" spans="1:17" ht="36" customHeight="1" x14ac:dyDescent="0.2">
      <c r="A131" s="1">
        <v>18</v>
      </c>
      <c r="B131" s="1" t="s">
        <v>31</v>
      </c>
      <c r="C131" s="1">
        <v>2023</v>
      </c>
      <c r="D131" s="18" t="s">
        <v>124</v>
      </c>
      <c r="E131" s="31" t="s">
        <v>24</v>
      </c>
      <c r="F131" s="20" t="s">
        <v>64</v>
      </c>
      <c r="G131" s="21" t="s">
        <v>23</v>
      </c>
      <c r="H131" s="20" t="s">
        <v>68</v>
      </c>
      <c r="I131" s="19" t="s">
        <v>11</v>
      </c>
      <c r="J131" s="31" t="s">
        <v>11</v>
      </c>
      <c r="K131" s="19" t="s">
        <v>11</v>
      </c>
      <c r="L131" s="30" t="s">
        <v>225</v>
      </c>
      <c r="M131" s="32">
        <v>69.53</v>
      </c>
      <c r="N131" s="24" t="s">
        <v>22</v>
      </c>
      <c r="O131" s="25" t="s">
        <v>11</v>
      </c>
      <c r="P131" s="26">
        <v>45035</v>
      </c>
      <c r="Q131" s="27" t="s">
        <v>11</v>
      </c>
    </row>
    <row r="132" spans="1:17" ht="33" customHeight="1" x14ac:dyDescent="0.2">
      <c r="A132" s="1">
        <v>19</v>
      </c>
      <c r="B132" s="1" t="s">
        <v>31</v>
      </c>
      <c r="C132" s="1">
        <v>2023</v>
      </c>
      <c r="D132" s="19" t="s">
        <v>120</v>
      </c>
      <c r="E132" s="31" t="s">
        <v>21</v>
      </c>
      <c r="F132" s="19" t="s">
        <v>11</v>
      </c>
      <c r="G132" s="21" t="s">
        <v>11</v>
      </c>
      <c r="H132" s="20" t="s">
        <v>11</v>
      </c>
      <c r="I132" s="19" t="s">
        <v>11</v>
      </c>
      <c r="J132" s="31" t="s">
        <v>11</v>
      </c>
      <c r="K132" s="19" t="s">
        <v>52</v>
      </c>
      <c r="L132" s="30" t="s">
        <v>20</v>
      </c>
      <c r="M132" s="32">
        <v>145.30000000000001</v>
      </c>
      <c r="N132" s="24" t="s">
        <v>18</v>
      </c>
      <c r="O132" s="25" t="s">
        <v>11</v>
      </c>
      <c r="P132" s="26">
        <v>45036</v>
      </c>
      <c r="Q132" s="27" t="s">
        <v>11</v>
      </c>
    </row>
    <row r="133" spans="1:17" ht="43.5" customHeight="1" x14ac:dyDescent="0.2">
      <c r="A133" s="1">
        <v>20</v>
      </c>
      <c r="B133" s="1" t="s">
        <v>31</v>
      </c>
      <c r="C133" s="1">
        <v>2023</v>
      </c>
      <c r="D133" s="19" t="s">
        <v>120</v>
      </c>
      <c r="E133" s="31" t="s">
        <v>21</v>
      </c>
      <c r="F133" s="19" t="s">
        <v>11</v>
      </c>
      <c r="G133" s="21" t="s">
        <v>11</v>
      </c>
      <c r="H133" s="20" t="s">
        <v>11</v>
      </c>
      <c r="I133" s="19" t="s">
        <v>11</v>
      </c>
      <c r="J133" s="31" t="s">
        <v>11</v>
      </c>
      <c r="K133" s="19" t="s">
        <v>52</v>
      </c>
      <c r="L133" s="30" t="s">
        <v>20</v>
      </c>
      <c r="M133" s="32">
        <v>145.30000000000001</v>
      </c>
      <c r="N133" s="24" t="s">
        <v>18</v>
      </c>
      <c r="O133" s="25" t="s">
        <v>11</v>
      </c>
      <c r="P133" s="26">
        <v>45036</v>
      </c>
      <c r="Q133" s="27" t="s">
        <v>11</v>
      </c>
    </row>
    <row r="134" spans="1:17" ht="26.25" customHeight="1" x14ac:dyDescent="0.2">
      <c r="A134" s="1">
        <v>21</v>
      </c>
      <c r="B134" s="1" t="s">
        <v>31</v>
      </c>
      <c r="C134" s="1">
        <v>2023</v>
      </c>
      <c r="D134" s="19" t="s">
        <v>120</v>
      </c>
      <c r="E134" s="31" t="s">
        <v>21</v>
      </c>
      <c r="F134" s="19" t="s">
        <v>11</v>
      </c>
      <c r="G134" s="21" t="s">
        <v>11</v>
      </c>
      <c r="H134" s="20" t="s">
        <v>11</v>
      </c>
      <c r="I134" s="19" t="s">
        <v>11</v>
      </c>
      <c r="J134" s="31" t="s">
        <v>11</v>
      </c>
      <c r="K134" s="19" t="s">
        <v>52</v>
      </c>
      <c r="L134" s="30" t="s">
        <v>20</v>
      </c>
      <c r="M134" s="32">
        <v>145.30000000000001</v>
      </c>
      <c r="N134" s="24" t="s">
        <v>18</v>
      </c>
      <c r="O134" s="25" t="s">
        <v>11</v>
      </c>
      <c r="P134" s="26">
        <v>45036</v>
      </c>
      <c r="Q134" s="27" t="s">
        <v>11</v>
      </c>
    </row>
    <row r="135" spans="1:17" ht="54" customHeight="1" x14ac:dyDescent="0.2">
      <c r="A135" s="1">
        <v>22</v>
      </c>
      <c r="B135" s="1" t="s">
        <v>31</v>
      </c>
      <c r="C135" s="1">
        <v>2023</v>
      </c>
      <c r="D135" s="18" t="s">
        <v>279</v>
      </c>
      <c r="E135" s="31" t="s">
        <v>116</v>
      </c>
      <c r="F135" s="20" t="s">
        <v>106</v>
      </c>
      <c r="G135" s="21" t="s">
        <v>107</v>
      </c>
      <c r="H135" s="20" t="s">
        <v>11</v>
      </c>
      <c r="I135" s="19" t="s">
        <v>11</v>
      </c>
      <c r="J135" s="22" t="s">
        <v>329</v>
      </c>
      <c r="K135" s="19" t="s">
        <v>11</v>
      </c>
      <c r="L135" s="30" t="s">
        <v>281</v>
      </c>
      <c r="M135" s="32">
        <v>10325.34</v>
      </c>
      <c r="N135" s="59" t="s">
        <v>0</v>
      </c>
      <c r="O135" s="25" t="s">
        <v>280</v>
      </c>
      <c r="P135" s="26">
        <v>45040</v>
      </c>
      <c r="Q135" s="27" t="s">
        <v>11</v>
      </c>
    </row>
    <row r="136" spans="1:17" ht="26.25" customHeight="1" x14ac:dyDescent="0.2">
      <c r="A136" s="1">
        <v>23</v>
      </c>
      <c r="B136" s="1" t="s">
        <v>31</v>
      </c>
      <c r="C136" s="1">
        <v>2023</v>
      </c>
      <c r="D136" s="18" t="s">
        <v>156</v>
      </c>
      <c r="E136" s="31" t="s">
        <v>32</v>
      </c>
      <c r="F136" s="20" t="s">
        <v>64</v>
      </c>
      <c r="G136" s="21" t="s">
        <v>10</v>
      </c>
      <c r="H136" s="20" t="s">
        <v>154</v>
      </c>
      <c r="I136" s="19" t="s">
        <v>11</v>
      </c>
      <c r="J136" s="31" t="s">
        <v>11</v>
      </c>
      <c r="K136" s="19" t="s">
        <v>11</v>
      </c>
      <c r="L136" s="30" t="s">
        <v>185</v>
      </c>
      <c r="M136" s="32">
        <v>218.35</v>
      </c>
      <c r="N136" s="24" t="s">
        <v>0</v>
      </c>
      <c r="O136" s="25" t="s">
        <v>282</v>
      </c>
      <c r="P136" s="26">
        <v>45041</v>
      </c>
      <c r="Q136" s="27" t="s">
        <v>11</v>
      </c>
    </row>
    <row r="137" spans="1:17" ht="44.25" customHeight="1" x14ac:dyDescent="0.2">
      <c r="A137" s="1">
        <v>24</v>
      </c>
      <c r="B137" s="1" t="s">
        <v>31</v>
      </c>
      <c r="C137" s="1">
        <v>2023</v>
      </c>
      <c r="D137" s="18" t="s">
        <v>283</v>
      </c>
      <c r="E137" s="31" t="s">
        <v>1069</v>
      </c>
      <c r="F137" s="19" t="s">
        <v>11</v>
      </c>
      <c r="G137" s="21" t="s">
        <v>11</v>
      </c>
      <c r="H137" s="20" t="s">
        <v>11</v>
      </c>
      <c r="I137" s="19" t="s">
        <v>11</v>
      </c>
      <c r="J137" s="31" t="s">
        <v>11</v>
      </c>
      <c r="K137" s="19" t="s">
        <v>11</v>
      </c>
      <c r="L137" s="341" t="s">
        <v>1071</v>
      </c>
      <c r="M137" s="32">
        <v>-3000</v>
      </c>
      <c r="N137" s="24" t="s">
        <v>19</v>
      </c>
      <c r="O137" s="25" t="s">
        <v>11</v>
      </c>
      <c r="P137" s="26">
        <v>45040</v>
      </c>
      <c r="Q137" s="27" t="s">
        <v>11</v>
      </c>
    </row>
    <row r="138" spans="1:17" ht="45" customHeight="1" x14ac:dyDescent="0.2">
      <c r="A138" s="1">
        <v>24</v>
      </c>
      <c r="B138" s="1" t="s">
        <v>31</v>
      </c>
      <c r="C138" s="1">
        <v>2023</v>
      </c>
      <c r="D138" s="18" t="s">
        <v>283</v>
      </c>
      <c r="E138" s="31" t="s">
        <v>298</v>
      </c>
      <c r="F138" s="19" t="s">
        <v>11</v>
      </c>
      <c r="G138" s="21" t="s">
        <v>11</v>
      </c>
      <c r="H138" s="20" t="s">
        <v>11</v>
      </c>
      <c r="I138" s="19" t="s">
        <v>11</v>
      </c>
      <c r="J138" s="31" t="s">
        <v>11</v>
      </c>
      <c r="K138" s="19" t="s">
        <v>11</v>
      </c>
      <c r="L138" s="341" t="s">
        <v>284</v>
      </c>
      <c r="M138" s="32">
        <v>3000</v>
      </c>
      <c r="N138" s="59" t="s">
        <v>19</v>
      </c>
      <c r="O138" s="25" t="s">
        <v>11</v>
      </c>
      <c r="P138" s="26">
        <v>45041</v>
      </c>
      <c r="Q138" s="27" t="s">
        <v>11</v>
      </c>
    </row>
    <row r="139" spans="1:17" ht="38.25" customHeight="1" x14ac:dyDescent="0.2">
      <c r="A139" s="1">
        <v>25</v>
      </c>
      <c r="B139" s="1" t="s">
        <v>31</v>
      </c>
      <c r="C139" s="1">
        <v>2023</v>
      </c>
      <c r="D139" s="18" t="s">
        <v>300</v>
      </c>
      <c r="E139" s="31" t="s">
        <v>116</v>
      </c>
      <c r="F139" s="20" t="s">
        <v>93</v>
      </c>
      <c r="G139" s="21" t="s">
        <v>95</v>
      </c>
      <c r="H139" s="20" t="s">
        <v>11</v>
      </c>
      <c r="I139" s="19">
        <v>2</v>
      </c>
      <c r="J139" s="22" t="s">
        <v>304</v>
      </c>
      <c r="K139" s="19" t="s">
        <v>11</v>
      </c>
      <c r="L139" s="30" t="s">
        <v>341</v>
      </c>
      <c r="M139" s="32">
        <v>3079.96</v>
      </c>
      <c r="N139" s="59" t="s">
        <v>0</v>
      </c>
      <c r="O139" s="25" t="s">
        <v>299</v>
      </c>
      <c r="P139" s="26">
        <v>45043</v>
      </c>
      <c r="Q139" s="27" t="s">
        <v>11</v>
      </c>
    </row>
    <row r="140" spans="1:17" ht="26.25" customHeight="1" x14ac:dyDescent="0.2">
      <c r="A140" s="1">
        <v>26</v>
      </c>
      <c r="B140" s="1" t="s">
        <v>31</v>
      </c>
      <c r="C140" s="1">
        <v>2023</v>
      </c>
      <c r="D140" s="18" t="s">
        <v>302</v>
      </c>
      <c r="E140" s="31" t="s">
        <v>116</v>
      </c>
      <c r="F140" s="20" t="s">
        <v>3</v>
      </c>
      <c r="G140" s="21" t="s">
        <v>86</v>
      </c>
      <c r="H140" s="20" t="s">
        <v>11</v>
      </c>
      <c r="I140" s="19" t="s">
        <v>11</v>
      </c>
      <c r="J140" s="29" t="s">
        <v>59</v>
      </c>
      <c r="K140" s="19" t="s">
        <v>11</v>
      </c>
      <c r="L140" s="30" t="s">
        <v>303</v>
      </c>
      <c r="M140" s="32">
        <v>627.29999999999995</v>
      </c>
      <c r="N140" s="59" t="s">
        <v>0</v>
      </c>
      <c r="O140" s="25" t="s">
        <v>301</v>
      </c>
      <c r="P140" s="26">
        <v>45043</v>
      </c>
      <c r="Q140" s="27" t="s">
        <v>11</v>
      </c>
    </row>
    <row r="141" spans="1:17" ht="26.25" customHeight="1" x14ac:dyDescent="0.2">
      <c r="A141" s="1">
        <v>27</v>
      </c>
      <c r="B141" s="1" t="s">
        <v>31</v>
      </c>
      <c r="C141" s="1">
        <v>2023</v>
      </c>
      <c r="D141" s="18" t="s">
        <v>290</v>
      </c>
      <c r="E141" s="31" t="s">
        <v>116</v>
      </c>
      <c r="F141" s="20" t="s">
        <v>3</v>
      </c>
      <c r="G141" s="21" t="s">
        <v>84</v>
      </c>
      <c r="H141" s="20" t="s">
        <v>11</v>
      </c>
      <c r="I141" s="19" t="s">
        <v>11</v>
      </c>
      <c r="J141" s="29" t="s">
        <v>59</v>
      </c>
      <c r="K141" s="19" t="s">
        <v>11</v>
      </c>
      <c r="L141" s="30" t="s">
        <v>292</v>
      </c>
      <c r="M141" s="32">
        <v>1499.88</v>
      </c>
      <c r="N141" s="59" t="s">
        <v>0</v>
      </c>
      <c r="O141" s="25" t="s">
        <v>293</v>
      </c>
      <c r="P141" s="26">
        <v>45043</v>
      </c>
      <c r="Q141" s="27" t="s">
        <v>11</v>
      </c>
    </row>
    <row r="142" spans="1:17" ht="48.75" customHeight="1" x14ac:dyDescent="0.2">
      <c r="A142" s="1">
        <v>28</v>
      </c>
      <c r="B142" s="1" t="s">
        <v>31</v>
      </c>
      <c r="C142" s="1">
        <v>2023</v>
      </c>
      <c r="D142" s="18" t="s">
        <v>279</v>
      </c>
      <c r="E142" s="31" t="s">
        <v>116</v>
      </c>
      <c r="F142" s="20" t="s">
        <v>106</v>
      </c>
      <c r="G142" s="21" t="s">
        <v>107</v>
      </c>
      <c r="H142" s="20" t="s">
        <v>11</v>
      </c>
      <c r="I142" s="19" t="s">
        <v>11</v>
      </c>
      <c r="J142" s="22" t="s">
        <v>329</v>
      </c>
      <c r="K142" s="19" t="s">
        <v>11</v>
      </c>
      <c r="L142" s="30" t="s">
        <v>389</v>
      </c>
      <c r="M142" s="32">
        <v>13051.41</v>
      </c>
      <c r="N142" s="59" t="s">
        <v>0</v>
      </c>
      <c r="O142" s="25" t="s">
        <v>296</v>
      </c>
      <c r="P142" s="26">
        <v>45043</v>
      </c>
      <c r="Q142" s="27" t="s">
        <v>11</v>
      </c>
    </row>
    <row r="143" spans="1:17" ht="26.25" customHeight="1" x14ac:dyDescent="0.2">
      <c r="A143" s="1">
        <v>29</v>
      </c>
      <c r="B143" s="1" t="s">
        <v>31</v>
      </c>
      <c r="C143" s="1">
        <v>2023</v>
      </c>
      <c r="D143" s="18" t="s">
        <v>290</v>
      </c>
      <c r="E143" s="31" t="s">
        <v>116</v>
      </c>
      <c r="F143" s="20" t="s">
        <v>3</v>
      </c>
      <c r="G143" s="21" t="s">
        <v>84</v>
      </c>
      <c r="H143" s="20" t="s">
        <v>11</v>
      </c>
      <c r="I143" s="19" t="s">
        <v>11</v>
      </c>
      <c r="J143" s="29" t="s">
        <v>59</v>
      </c>
      <c r="K143" s="19" t="s">
        <v>11</v>
      </c>
      <c r="L143" s="30" t="s">
        <v>294</v>
      </c>
      <c r="M143" s="32">
        <v>1499.88</v>
      </c>
      <c r="N143" s="59" t="s">
        <v>0</v>
      </c>
      <c r="O143" s="25" t="s">
        <v>295</v>
      </c>
      <c r="P143" s="26">
        <v>45043</v>
      </c>
      <c r="Q143" s="27" t="s">
        <v>11</v>
      </c>
    </row>
    <row r="144" spans="1:17" ht="26.25" customHeight="1" x14ac:dyDescent="0.2">
      <c r="A144" s="1">
        <v>30</v>
      </c>
      <c r="B144" s="1" t="s">
        <v>31</v>
      </c>
      <c r="C144" s="1">
        <v>2023</v>
      </c>
      <c r="D144" s="18" t="s">
        <v>290</v>
      </c>
      <c r="E144" s="31" t="s">
        <v>116</v>
      </c>
      <c r="F144" s="20" t="s">
        <v>3</v>
      </c>
      <c r="G144" s="21" t="s">
        <v>84</v>
      </c>
      <c r="H144" s="20" t="s">
        <v>11</v>
      </c>
      <c r="I144" s="19" t="s">
        <v>11</v>
      </c>
      <c r="J144" s="29" t="s">
        <v>59</v>
      </c>
      <c r="K144" s="19" t="s">
        <v>11</v>
      </c>
      <c r="L144" s="30" t="s">
        <v>350</v>
      </c>
      <c r="M144" s="32">
        <v>1499.88</v>
      </c>
      <c r="N144" s="59" t="s">
        <v>0</v>
      </c>
      <c r="O144" s="25" t="s">
        <v>291</v>
      </c>
      <c r="P144" s="26">
        <v>45043</v>
      </c>
      <c r="Q144" s="27" t="s">
        <v>11</v>
      </c>
    </row>
    <row r="145" spans="1:17" ht="26.25" customHeight="1" x14ac:dyDescent="0.2">
      <c r="A145" s="1">
        <v>31</v>
      </c>
      <c r="B145" s="1" t="s">
        <v>31</v>
      </c>
      <c r="C145" s="1">
        <v>2023</v>
      </c>
      <c r="D145" s="98" t="s">
        <v>289</v>
      </c>
      <c r="E145" s="31" t="s">
        <v>9</v>
      </c>
      <c r="F145" s="20" t="s">
        <v>15</v>
      </c>
      <c r="G145" s="21" t="s">
        <v>96</v>
      </c>
      <c r="H145" s="20" t="s">
        <v>11</v>
      </c>
      <c r="I145" s="19">
        <v>4</v>
      </c>
      <c r="J145" s="29" t="s">
        <v>59</v>
      </c>
      <c r="K145" s="19" t="s">
        <v>11</v>
      </c>
      <c r="L145" s="30" t="s">
        <v>287</v>
      </c>
      <c r="M145" s="32">
        <v>2103.5100000000002</v>
      </c>
      <c r="N145" s="59" t="s">
        <v>0</v>
      </c>
      <c r="O145" s="25" t="s">
        <v>288</v>
      </c>
      <c r="P145" s="26">
        <v>45043</v>
      </c>
      <c r="Q145" s="27" t="s">
        <v>11</v>
      </c>
    </row>
    <row r="146" spans="1:17" ht="26.25" customHeight="1" x14ac:dyDescent="0.2">
      <c r="A146" s="1">
        <v>32</v>
      </c>
      <c r="B146" s="1" t="s">
        <v>31</v>
      </c>
      <c r="C146" s="1">
        <v>2023</v>
      </c>
      <c r="D146" s="18" t="s">
        <v>290</v>
      </c>
      <c r="E146" s="31" t="s">
        <v>116</v>
      </c>
      <c r="F146" s="20" t="s">
        <v>3</v>
      </c>
      <c r="G146" s="21" t="s">
        <v>84</v>
      </c>
      <c r="H146" s="20" t="s">
        <v>11</v>
      </c>
      <c r="I146" s="19" t="s">
        <v>11</v>
      </c>
      <c r="J146" s="29" t="s">
        <v>59</v>
      </c>
      <c r="K146" s="19" t="s">
        <v>11</v>
      </c>
      <c r="L146" s="30" t="s">
        <v>285</v>
      </c>
      <c r="M146" s="32">
        <v>1499.88</v>
      </c>
      <c r="N146" s="59" t="s">
        <v>0</v>
      </c>
      <c r="O146" s="25" t="s">
        <v>286</v>
      </c>
      <c r="P146" s="26">
        <v>45043</v>
      </c>
      <c r="Q146" s="27" t="s">
        <v>11</v>
      </c>
    </row>
    <row r="147" spans="1:17" s="46" customFormat="1" ht="30.75" customHeight="1" x14ac:dyDescent="0.2">
      <c r="A147" s="3">
        <v>1</v>
      </c>
      <c r="B147" s="3" t="s">
        <v>7</v>
      </c>
      <c r="C147" s="3">
        <v>2023</v>
      </c>
      <c r="D147" s="99" t="s">
        <v>300</v>
      </c>
      <c r="E147" s="36" t="s">
        <v>2</v>
      </c>
      <c r="F147" s="37" t="s">
        <v>93</v>
      </c>
      <c r="G147" s="38" t="s">
        <v>94</v>
      </c>
      <c r="H147" s="37" t="s">
        <v>11</v>
      </c>
      <c r="I147" s="39">
        <v>2</v>
      </c>
      <c r="J147" s="139" t="s">
        <v>304</v>
      </c>
      <c r="K147" s="39"/>
      <c r="L147" s="40" t="s">
        <v>380</v>
      </c>
      <c r="M147" s="120">
        <v>871.5</v>
      </c>
      <c r="N147" s="42" t="s">
        <v>19</v>
      </c>
      <c r="O147" s="43" t="s">
        <v>11</v>
      </c>
      <c r="P147" s="44">
        <v>45050</v>
      </c>
      <c r="Q147" s="60" t="s">
        <v>342</v>
      </c>
    </row>
    <row r="148" spans="1:17" ht="33" customHeight="1" x14ac:dyDescent="0.2">
      <c r="A148" s="1">
        <v>2</v>
      </c>
      <c r="B148" s="1" t="s">
        <v>7</v>
      </c>
      <c r="C148" s="1">
        <v>2023</v>
      </c>
      <c r="D148" s="98" t="s">
        <v>300</v>
      </c>
      <c r="E148" s="31" t="s">
        <v>2</v>
      </c>
      <c r="F148" s="20" t="s">
        <v>93</v>
      </c>
      <c r="G148" s="21" t="s">
        <v>94</v>
      </c>
      <c r="H148" s="20" t="s">
        <v>11</v>
      </c>
      <c r="I148" s="19">
        <v>2</v>
      </c>
      <c r="J148" s="22" t="s">
        <v>304</v>
      </c>
      <c r="K148" s="19" t="s">
        <v>11</v>
      </c>
      <c r="L148" s="30" t="s">
        <v>381</v>
      </c>
      <c r="M148" s="120">
        <f>871.5</f>
        <v>871.5</v>
      </c>
      <c r="N148" s="24" t="s">
        <v>19</v>
      </c>
      <c r="O148" s="25" t="s">
        <v>11</v>
      </c>
      <c r="P148" s="26">
        <v>45050</v>
      </c>
      <c r="Q148" s="33" t="s">
        <v>693</v>
      </c>
    </row>
    <row r="149" spans="1:17" ht="29.25" customHeight="1" x14ac:dyDescent="0.2">
      <c r="A149" s="1">
        <v>3</v>
      </c>
      <c r="B149" s="1" t="s">
        <v>7</v>
      </c>
      <c r="C149" s="1">
        <v>2023</v>
      </c>
      <c r="D149" s="98" t="s">
        <v>300</v>
      </c>
      <c r="E149" s="31" t="s">
        <v>2</v>
      </c>
      <c r="F149" s="20" t="s">
        <v>93</v>
      </c>
      <c r="G149" s="21" t="s">
        <v>94</v>
      </c>
      <c r="H149" s="20" t="s">
        <v>11</v>
      </c>
      <c r="I149" s="19">
        <v>2</v>
      </c>
      <c r="J149" s="22" t="s">
        <v>304</v>
      </c>
      <c r="K149" s="19" t="s">
        <v>11</v>
      </c>
      <c r="L149" s="30" t="s">
        <v>382</v>
      </c>
      <c r="M149" s="120">
        <f>871.5</f>
        <v>871.5</v>
      </c>
      <c r="N149" s="24" t="s">
        <v>19</v>
      </c>
      <c r="O149" s="25" t="s">
        <v>11</v>
      </c>
      <c r="P149" s="26">
        <v>45050</v>
      </c>
      <c r="Q149" s="33" t="s">
        <v>342</v>
      </c>
    </row>
    <row r="150" spans="1:17" ht="50.25" customHeight="1" x14ac:dyDescent="0.2">
      <c r="A150" s="1">
        <v>4</v>
      </c>
      <c r="B150" s="1" t="s">
        <v>7</v>
      </c>
      <c r="C150" s="1">
        <v>2023</v>
      </c>
      <c r="D150" s="18" t="s">
        <v>279</v>
      </c>
      <c r="E150" s="31" t="s">
        <v>328</v>
      </c>
      <c r="F150" s="20" t="s">
        <v>106</v>
      </c>
      <c r="G150" s="21" t="s">
        <v>109</v>
      </c>
      <c r="H150" s="20" t="s">
        <v>11</v>
      </c>
      <c r="I150" s="19" t="s">
        <v>11</v>
      </c>
      <c r="J150" s="22" t="s">
        <v>329</v>
      </c>
      <c r="K150" s="19" t="s">
        <v>11</v>
      </c>
      <c r="L150" s="30" t="s">
        <v>345</v>
      </c>
      <c r="M150" s="32">
        <v>506.3</v>
      </c>
      <c r="N150" s="59" t="s">
        <v>0</v>
      </c>
      <c r="O150" s="61" t="s">
        <v>334</v>
      </c>
      <c r="P150" s="26">
        <v>45050</v>
      </c>
      <c r="Q150" s="62" t="s">
        <v>11</v>
      </c>
    </row>
    <row r="151" spans="1:17" ht="38.25" customHeight="1" x14ac:dyDescent="0.2">
      <c r="A151" s="1">
        <v>5</v>
      </c>
      <c r="B151" s="1" t="s">
        <v>7</v>
      </c>
      <c r="C151" s="1">
        <v>2023</v>
      </c>
      <c r="D151" s="18" t="s">
        <v>300</v>
      </c>
      <c r="E151" s="31" t="s">
        <v>116</v>
      </c>
      <c r="F151" s="20" t="s">
        <v>93</v>
      </c>
      <c r="G151" s="21" t="s">
        <v>95</v>
      </c>
      <c r="H151" s="20" t="s">
        <v>11</v>
      </c>
      <c r="I151" s="19">
        <v>2</v>
      </c>
      <c r="J151" s="22" t="s">
        <v>304</v>
      </c>
      <c r="K151" s="19" t="s">
        <v>11</v>
      </c>
      <c r="L151" s="30" t="s">
        <v>385</v>
      </c>
      <c r="M151" s="32">
        <v>5529.16</v>
      </c>
      <c r="N151" s="59" t="s">
        <v>0</v>
      </c>
      <c r="O151" s="25" t="s">
        <v>335</v>
      </c>
      <c r="P151" s="26">
        <v>45050</v>
      </c>
      <c r="Q151" s="62" t="s">
        <v>11</v>
      </c>
    </row>
    <row r="152" spans="1:17" ht="32.25" customHeight="1" x14ac:dyDescent="0.2">
      <c r="A152" s="1">
        <v>6</v>
      </c>
      <c r="B152" s="1" t="s">
        <v>7</v>
      </c>
      <c r="C152" s="1">
        <v>2023</v>
      </c>
      <c r="D152" s="18" t="s">
        <v>344</v>
      </c>
      <c r="E152" s="31" t="s">
        <v>330</v>
      </c>
      <c r="F152" s="20" t="s">
        <v>106</v>
      </c>
      <c r="G152" s="21" t="s">
        <v>110</v>
      </c>
      <c r="H152" s="20" t="s">
        <v>11</v>
      </c>
      <c r="I152" s="19" t="s">
        <v>11</v>
      </c>
      <c r="J152" s="31" t="s">
        <v>11</v>
      </c>
      <c r="K152" s="19" t="s">
        <v>11</v>
      </c>
      <c r="L152" s="30" t="s">
        <v>331</v>
      </c>
      <c r="M152" s="32">
        <v>5500</v>
      </c>
      <c r="N152" s="59" t="s">
        <v>0</v>
      </c>
      <c r="O152" s="61" t="s">
        <v>343</v>
      </c>
      <c r="P152" s="26">
        <v>45050</v>
      </c>
      <c r="Q152" s="62" t="s">
        <v>11</v>
      </c>
    </row>
    <row r="153" spans="1:17" ht="43.5" customHeight="1" x14ac:dyDescent="0.2">
      <c r="A153" s="1">
        <v>7</v>
      </c>
      <c r="B153" s="1" t="s">
        <v>7</v>
      </c>
      <c r="C153" s="1">
        <v>2023</v>
      </c>
      <c r="D153" s="18" t="s">
        <v>300</v>
      </c>
      <c r="E153" s="31" t="s">
        <v>116</v>
      </c>
      <c r="F153" s="20" t="s">
        <v>93</v>
      </c>
      <c r="G153" s="21" t="s">
        <v>95</v>
      </c>
      <c r="H153" s="20" t="s">
        <v>11</v>
      </c>
      <c r="I153" s="19">
        <v>2</v>
      </c>
      <c r="J153" s="22" t="s">
        <v>304</v>
      </c>
      <c r="K153" s="19" t="s">
        <v>11</v>
      </c>
      <c r="L153" s="30" t="s">
        <v>384</v>
      </c>
      <c r="M153" s="32">
        <v>3107.27</v>
      </c>
      <c r="N153" s="59" t="s">
        <v>0</v>
      </c>
      <c r="O153" s="61" t="s">
        <v>336</v>
      </c>
      <c r="P153" s="26">
        <v>45050</v>
      </c>
      <c r="Q153" s="62" t="s">
        <v>11</v>
      </c>
    </row>
    <row r="154" spans="1:17" ht="39" customHeight="1" x14ac:dyDescent="0.2">
      <c r="A154" s="1">
        <v>8</v>
      </c>
      <c r="B154" s="1" t="s">
        <v>7</v>
      </c>
      <c r="C154" s="1">
        <v>2023</v>
      </c>
      <c r="D154" s="18" t="s">
        <v>279</v>
      </c>
      <c r="E154" s="31" t="s">
        <v>328</v>
      </c>
      <c r="F154" s="20" t="s">
        <v>106</v>
      </c>
      <c r="G154" s="21" t="s">
        <v>109</v>
      </c>
      <c r="H154" s="20" t="s">
        <v>11</v>
      </c>
      <c r="I154" s="19" t="s">
        <v>11</v>
      </c>
      <c r="J154" s="22" t="s">
        <v>329</v>
      </c>
      <c r="K154" s="19" t="s">
        <v>11</v>
      </c>
      <c r="L154" s="30" t="s">
        <v>333</v>
      </c>
      <c r="M154" s="32">
        <v>506.3</v>
      </c>
      <c r="N154" s="59" t="s">
        <v>0</v>
      </c>
      <c r="O154" s="61" t="s">
        <v>332</v>
      </c>
      <c r="P154" s="26">
        <v>45050</v>
      </c>
      <c r="Q154" s="62" t="s">
        <v>11</v>
      </c>
    </row>
    <row r="155" spans="1:17" ht="30" customHeight="1" x14ac:dyDescent="0.2">
      <c r="A155" s="1">
        <v>9</v>
      </c>
      <c r="B155" s="1" t="s">
        <v>7</v>
      </c>
      <c r="C155" s="1">
        <v>2023</v>
      </c>
      <c r="D155" s="98" t="s">
        <v>347</v>
      </c>
      <c r="E155" s="31" t="s">
        <v>348</v>
      </c>
      <c r="F155" s="20" t="s">
        <v>64</v>
      </c>
      <c r="G155" s="21" t="s">
        <v>71</v>
      </c>
      <c r="H155" s="20" t="s">
        <v>73</v>
      </c>
      <c r="I155" s="19" t="s">
        <v>11</v>
      </c>
      <c r="J155" s="31" t="s">
        <v>11</v>
      </c>
      <c r="K155" s="19" t="s">
        <v>11</v>
      </c>
      <c r="L155" s="30" t="s">
        <v>346</v>
      </c>
      <c r="M155" s="32">
        <v>388.27</v>
      </c>
      <c r="N155" s="24" t="s">
        <v>0</v>
      </c>
      <c r="O155" s="25" t="s">
        <v>11</v>
      </c>
      <c r="P155" s="26">
        <v>45050</v>
      </c>
      <c r="Q155" s="27" t="s">
        <v>11</v>
      </c>
    </row>
    <row r="156" spans="1:17" ht="32.25" customHeight="1" x14ac:dyDescent="0.2">
      <c r="A156" s="1">
        <v>10</v>
      </c>
      <c r="B156" s="1" t="s">
        <v>7</v>
      </c>
      <c r="C156" s="1">
        <v>2023</v>
      </c>
      <c r="D156" s="18" t="s">
        <v>121</v>
      </c>
      <c r="E156" s="31" t="s">
        <v>57</v>
      </c>
      <c r="F156" s="20" t="s">
        <v>64</v>
      </c>
      <c r="G156" s="21" t="s">
        <v>65</v>
      </c>
      <c r="H156" s="20" t="s">
        <v>13</v>
      </c>
      <c r="I156" s="19" t="s">
        <v>11</v>
      </c>
      <c r="J156" s="31" t="s">
        <v>11</v>
      </c>
      <c r="K156" s="19" t="s">
        <v>11</v>
      </c>
      <c r="L156" s="30" t="s">
        <v>317</v>
      </c>
      <c r="M156" s="41">
        <v>12500</v>
      </c>
      <c r="N156" s="59" t="s">
        <v>19</v>
      </c>
      <c r="O156" s="61" t="s">
        <v>177</v>
      </c>
      <c r="P156" s="26">
        <v>45054</v>
      </c>
      <c r="Q156" s="62" t="s">
        <v>694</v>
      </c>
    </row>
    <row r="157" spans="1:17" ht="26.25" customHeight="1" x14ac:dyDescent="0.2">
      <c r="A157" s="1">
        <v>11</v>
      </c>
      <c r="B157" s="1" t="s">
        <v>7</v>
      </c>
      <c r="C157" s="1">
        <v>2023</v>
      </c>
      <c r="D157" s="18" t="s">
        <v>123</v>
      </c>
      <c r="E157" s="31" t="s">
        <v>54</v>
      </c>
      <c r="F157" s="20" t="s">
        <v>64</v>
      </c>
      <c r="G157" s="21" t="s">
        <v>65</v>
      </c>
      <c r="H157" s="20" t="s">
        <v>129</v>
      </c>
      <c r="I157" s="19" t="s">
        <v>11</v>
      </c>
      <c r="J157" s="31" t="s">
        <v>11</v>
      </c>
      <c r="K157" s="19" t="s">
        <v>11</v>
      </c>
      <c r="L157" s="30" t="s">
        <v>320</v>
      </c>
      <c r="M157" s="41">
        <v>4279</v>
      </c>
      <c r="N157" s="59" t="s">
        <v>19</v>
      </c>
      <c r="O157" s="61" t="s">
        <v>11</v>
      </c>
      <c r="P157" s="26">
        <v>45054</v>
      </c>
      <c r="Q157" s="62" t="s">
        <v>694</v>
      </c>
    </row>
    <row r="158" spans="1:17" ht="26.25" customHeight="1" x14ac:dyDescent="0.2">
      <c r="A158" s="1">
        <v>12</v>
      </c>
      <c r="B158" s="1" t="s">
        <v>7</v>
      </c>
      <c r="C158" s="1">
        <v>2023</v>
      </c>
      <c r="D158" s="18" t="s">
        <v>127</v>
      </c>
      <c r="E158" s="31" t="s">
        <v>43</v>
      </c>
      <c r="F158" s="20" t="s">
        <v>64</v>
      </c>
      <c r="G158" s="21" t="s">
        <v>71</v>
      </c>
      <c r="H158" s="20" t="s">
        <v>74</v>
      </c>
      <c r="I158" s="19" t="s">
        <v>11</v>
      </c>
      <c r="J158" s="31" t="s">
        <v>11</v>
      </c>
      <c r="K158" s="19" t="s">
        <v>11</v>
      </c>
      <c r="L158" s="30" t="s">
        <v>430</v>
      </c>
      <c r="M158" s="32">
        <v>137</v>
      </c>
      <c r="N158" s="59" t="s">
        <v>0</v>
      </c>
      <c r="O158" s="61" t="s">
        <v>11</v>
      </c>
      <c r="P158" s="26">
        <v>45054</v>
      </c>
      <c r="Q158" s="62" t="s">
        <v>11</v>
      </c>
    </row>
    <row r="159" spans="1:17" ht="30.75" customHeight="1" x14ac:dyDescent="0.2">
      <c r="A159" s="1">
        <v>13</v>
      </c>
      <c r="B159" s="1" t="s">
        <v>7</v>
      </c>
      <c r="C159" s="1">
        <v>2023</v>
      </c>
      <c r="D159" s="18" t="s">
        <v>601</v>
      </c>
      <c r="E159" s="31" t="s">
        <v>56</v>
      </c>
      <c r="F159" s="20" t="s">
        <v>64</v>
      </c>
      <c r="G159" s="21" t="s">
        <v>65</v>
      </c>
      <c r="H159" s="20" t="s">
        <v>67</v>
      </c>
      <c r="I159" s="19" t="s">
        <v>11</v>
      </c>
      <c r="J159" s="31" t="s">
        <v>11</v>
      </c>
      <c r="K159" s="19" t="s">
        <v>11</v>
      </c>
      <c r="L159" s="30" t="s">
        <v>321</v>
      </c>
      <c r="M159" s="32">
        <v>990.6</v>
      </c>
      <c r="N159" s="24" t="s">
        <v>0</v>
      </c>
      <c r="O159" s="25" t="s">
        <v>11</v>
      </c>
      <c r="P159" s="26">
        <v>45054</v>
      </c>
      <c r="Q159" s="63" t="s">
        <v>305</v>
      </c>
    </row>
    <row r="160" spans="1:17" ht="26.25" customHeight="1" x14ac:dyDescent="0.2">
      <c r="A160" s="1">
        <v>14</v>
      </c>
      <c r="B160" s="1" t="s">
        <v>7</v>
      </c>
      <c r="C160" s="1">
        <v>2023</v>
      </c>
      <c r="D160" s="18" t="s">
        <v>131</v>
      </c>
      <c r="E160" s="31" t="s">
        <v>16</v>
      </c>
      <c r="F160" s="20" t="s">
        <v>64</v>
      </c>
      <c r="G160" s="21" t="s">
        <v>71</v>
      </c>
      <c r="H160" s="20" t="s">
        <v>1060</v>
      </c>
      <c r="I160" s="19" t="s">
        <v>11</v>
      </c>
      <c r="J160" s="31" t="s">
        <v>11</v>
      </c>
      <c r="K160" s="19" t="s">
        <v>11</v>
      </c>
      <c r="L160" s="30" t="s">
        <v>17</v>
      </c>
      <c r="M160" s="32">
        <v>4800</v>
      </c>
      <c r="N160" s="59" t="s">
        <v>19</v>
      </c>
      <c r="O160" s="61" t="s">
        <v>306</v>
      </c>
      <c r="P160" s="26">
        <v>45056</v>
      </c>
      <c r="Q160" s="62" t="s">
        <v>11</v>
      </c>
    </row>
    <row r="161" spans="1:17" ht="26.25" customHeight="1" x14ac:dyDescent="0.2">
      <c r="A161" s="1">
        <v>15</v>
      </c>
      <c r="B161" s="1" t="s">
        <v>7</v>
      </c>
      <c r="C161" s="1">
        <v>2023</v>
      </c>
      <c r="D161" s="18" t="s">
        <v>136</v>
      </c>
      <c r="E161" s="31" t="s">
        <v>44</v>
      </c>
      <c r="F161" s="20" t="s">
        <v>64</v>
      </c>
      <c r="G161" s="21" t="s">
        <v>71</v>
      </c>
      <c r="H161" s="20" t="s">
        <v>14</v>
      </c>
      <c r="I161" s="19" t="s">
        <v>11</v>
      </c>
      <c r="J161" s="31" t="s">
        <v>11</v>
      </c>
      <c r="K161" s="19" t="s">
        <v>11</v>
      </c>
      <c r="L161" s="30" t="s">
        <v>308</v>
      </c>
      <c r="M161" s="32">
        <v>1300</v>
      </c>
      <c r="N161" s="59" t="s">
        <v>0</v>
      </c>
      <c r="O161" s="61" t="s">
        <v>307</v>
      </c>
      <c r="P161" s="26">
        <v>45056</v>
      </c>
      <c r="Q161" s="27" t="s">
        <v>11</v>
      </c>
    </row>
    <row r="162" spans="1:17" ht="26.25" customHeight="1" x14ac:dyDescent="0.2">
      <c r="A162" s="1">
        <v>16</v>
      </c>
      <c r="B162" s="1" t="s">
        <v>7</v>
      </c>
      <c r="C162" s="1">
        <v>2023</v>
      </c>
      <c r="D162" s="18" t="s">
        <v>133</v>
      </c>
      <c r="E162" s="31" t="s">
        <v>40</v>
      </c>
      <c r="F162" s="20" t="s">
        <v>64</v>
      </c>
      <c r="G162" s="21" t="s">
        <v>39</v>
      </c>
      <c r="H162" s="20" t="s">
        <v>75</v>
      </c>
      <c r="I162" s="19" t="s">
        <v>11</v>
      </c>
      <c r="J162" s="31" t="s">
        <v>11</v>
      </c>
      <c r="K162" s="19" t="s">
        <v>11</v>
      </c>
      <c r="L162" s="30" t="s">
        <v>310</v>
      </c>
      <c r="M162" s="32">
        <v>3000</v>
      </c>
      <c r="N162" s="59" t="s">
        <v>0</v>
      </c>
      <c r="O162" s="34" t="s">
        <v>313</v>
      </c>
      <c r="P162" s="26">
        <v>45056</v>
      </c>
      <c r="Q162" s="27" t="s">
        <v>11</v>
      </c>
    </row>
    <row r="163" spans="1:17" ht="26.25" customHeight="1" x14ac:dyDescent="0.2">
      <c r="A163" s="1">
        <v>17</v>
      </c>
      <c r="B163" s="1" t="s">
        <v>7</v>
      </c>
      <c r="C163" s="1">
        <v>2023</v>
      </c>
      <c r="D163" s="18" t="s">
        <v>123</v>
      </c>
      <c r="E163" s="31" t="s">
        <v>55</v>
      </c>
      <c r="F163" s="20" t="s">
        <v>64</v>
      </c>
      <c r="G163" s="21" t="s">
        <v>65</v>
      </c>
      <c r="H163" s="20" t="s">
        <v>66</v>
      </c>
      <c r="I163" s="19" t="s">
        <v>11</v>
      </c>
      <c r="J163" s="31" t="s">
        <v>11</v>
      </c>
      <c r="K163" s="19" t="s">
        <v>11</v>
      </c>
      <c r="L163" s="30" t="s">
        <v>322</v>
      </c>
      <c r="M163" s="32">
        <v>438.93</v>
      </c>
      <c r="N163" s="24" t="s">
        <v>590</v>
      </c>
      <c r="O163" s="61" t="s">
        <v>11</v>
      </c>
      <c r="P163" s="26">
        <v>45056</v>
      </c>
      <c r="Q163" s="62" t="s">
        <v>325</v>
      </c>
    </row>
    <row r="164" spans="1:17" ht="26.25" customHeight="1" x14ac:dyDescent="0.2">
      <c r="A164" s="1">
        <v>18</v>
      </c>
      <c r="B164" s="1" t="s">
        <v>7</v>
      </c>
      <c r="C164" s="1">
        <v>2023</v>
      </c>
      <c r="D164" s="18" t="s">
        <v>123</v>
      </c>
      <c r="E164" s="31" t="s">
        <v>55</v>
      </c>
      <c r="F164" s="20" t="s">
        <v>64</v>
      </c>
      <c r="G164" s="21" t="s">
        <v>65</v>
      </c>
      <c r="H164" s="20" t="s">
        <v>66</v>
      </c>
      <c r="I164" s="19" t="s">
        <v>11</v>
      </c>
      <c r="J164" s="31" t="s">
        <v>11</v>
      </c>
      <c r="K164" s="19" t="s">
        <v>11</v>
      </c>
      <c r="L164" s="30" t="s">
        <v>323</v>
      </c>
      <c r="M164" s="32">
        <v>1932.17</v>
      </c>
      <c r="N164" s="24" t="s">
        <v>22</v>
      </c>
      <c r="O164" s="25" t="s">
        <v>11</v>
      </c>
      <c r="P164" s="26">
        <v>45056</v>
      </c>
      <c r="Q164" s="62" t="s">
        <v>11</v>
      </c>
    </row>
    <row r="165" spans="1:17" ht="26.25" customHeight="1" x14ac:dyDescent="0.2">
      <c r="A165" s="1">
        <v>19</v>
      </c>
      <c r="B165" s="1" t="s">
        <v>7</v>
      </c>
      <c r="C165" s="1">
        <v>2023</v>
      </c>
      <c r="D165" s="18" t="s">
        <v>349</v>
      </c>
      <c r="E165" s="31" t="s">
        <v>116</v>
      </c>
      <c r="F165" s="20" t="s">
        <v>3</v>
      </c>
      <c r="G165" s="21" t="s">
        <v>86</v>
      </c>
      <c r="H165" s="20" t="s">
        <v>11</v>
      </c>
      <c r="I165" s="19" t="s">
        <v>11</v>
      </c>
      <c r="J165" s="29" t="s">
        <v>59</v>
      </c>
      <c r="K165" s="19" t="s">
        <v>11</v>
      </c>
      <c r="L165" s="30" t="s">
        <v>358</v>
      </c>
      <c r="M165" s="32">
        <v>3383.21</v>
      </c>
      <c r="N165" s="59" t="s">
        <v>0</v>
      </c>
      <c r="O165" s="61" t="s">
        <v>357</v>
      </c>
      <c r="P165" s="26">
        <v>45058</v>
      </c>
      <c r="Q165" s="27" t="s">
        <v>11</v>
      </c>
    </row>
    <row r="166" spans="1:17" ht="28.5" customHeight="1" x14ac:dyDescent="0.2">
      <c r="A166" s="1">
        <v>20</v>
      </c>
      <c r="B166" s="1" t="s">
        <v>7</v>
      </c>
      <c r="C166" s="1">
        <v>2023</v>
      </c>
      <c r="D166" s="18" t="s">
        <v>359</v>
      </c>
      <c r="E166" s="31" t="s">
        <v>116</v>
      </c>
      <c r="F166" s="20" t="s">
        <v>93</v>
      </c>
      <c r="G166" s="21" t="s">
        <v>95</v>
      </c>
      <c r="H166" s="20" t="s">
        <v>11</v>
      </c>
      <c r="I166" s="19">
        <v>2</v>
      </c>
      <c r="J166" s="22" t="s">
        <v>360</v>
      </c>
      <c r="K166" s="19" t="s">
        <v>11</v>
      </c>
      <c r="L166" s="30" t="s">
        <v>363</v>
      </c>
      <c r="M166" s="32">
        <v>1739.51</v>
      </c>
      <c r="N166" s="59" t="s">
        <v>0</v>
      </c>
      <c r="O166" s="61" t="s">
        <v>361</v>
      </c>
      <c r="P166" s="26">
        <v>45061</v>
      </c>
      <c r="Q166" s="62" t="s">
        <v>11</v>
      </c>
    </row>
    <row r="167" spans="1:17" ht="48.75" customHeight="1" x14ac:dyDescent="0.2">
      <c r="A167" s="1">
        <v>21</v>
      </c>
      <c r="B167" s="1" t="s">
        <v>7</v>
      </c>
      <c r="C167" s="1">
        <v>2023</v>
      </c>
      <c r="D167" s="18" t="s">
        <v>130</v>
      </c>
      <c r="E167" s="31" t="s">
        <v>41</v>
      </c>
      <c r="F167" s="20" t="s">
        <v>64</v>
      </c>
      <c r="G167" s="21" t="s">
        <v>71</v>
      </c>
      <c r="H167" s="20" t="s">
        <v>25</v>
      </c>
      <c r="I167" s="19" t="s">
        <v>11</v>
      </c>
      <c r="J167" s="31" t="s">
        <v>11</v>
      </c>
      <c r="K167" s="19" t="s">
        <v>11</v>
      </c>
      <c r="L167" s="30" t="s">
        <v>526</v>
      </c>
      <c r="M167" s="32">
        <v>120</v>
      </c>
      <c r="N167" s="24" t="s">
        <v>0</v>
      </c>
      <c r="O167" s="25" t="s">
        <v>11</v>
      </c>
      <c r="P167" s="26">
        <v>45061</v>
      </c>
      <c r="Q167" s="62" t="s">
        <v>11</v>
      </c>
    </row>
    <row r="168" spans="1:17" ht="26.25" customHeight="1" x14ac:dyDescent="0.2">
      <c r="A168" s="1">
        <v>22</v>
      </c>
      <c r="B168" s="1" t="s">
        <v>7</v>
      </c>
      <c r="C168" s="1">
        <v>2023</v>
      </c>
      <c r="D168" s="18" t="s">
        <v>349</v>
      </c>
      <c r="E168" s="31" t="s">
        <v>116</v>
      </c>
      <c r="F168" s="20" t="s">
        <v>3</v>
      </c>
      <c r="G168" s="21" t="s">
        <v>86</v>
      </c>
      <c r="H168" s="20" t="s">
        <v>11</v>
      </c>
      <c r="I168" s="19" t="s">
        <v>11</v>
      </c>
      <c r="J168" s="29" t="s">
        <v>59</v>
      </c>
      <c r="K168" s="19" t="s">
        <v>11</v>
      </c>
      <c r="L168" s="30" t="s">
        <v>365</v>
      </c>
      <c r="M168" s="32">
        <v>2066.9499999999998</v>
      </c>
      <c r="N168" s="59" t="s">
        <v>0</v>
      </c>
      <c r="O168" s="61" t="s">
        <v>364</v>
      </c>
      <c r="P168" s="26">
        <v>45064</v>
      </c>
      <c r="Q168" s="62" t="s">
        <v>11</v>
      </c>
    </row>
    <row r="169" spans="1:17" ht="48" customHeight="1" x14ac:dyDescent="0.2">
      <c r="A169" s="1">
        <v>23</v>
      </c>
      <c r="B169" s="1" t="s">
        <v>7</v>
      </c>
      <c r="C169" s="1">
        <v>2023</v>
      </c>
      <c r="D169" s="18" t="s">
        <v>354</v>
      </c>
      <c r="E169" s="31" t="s">
        <v>116</v>
      </c>
      <c r="F169" s="20" t="s">
        <v>3</v>
      </c>
      <c r="G169" s="21" t="s">
        <v>88</v>
      </c>
      <c r="H169" s="20" t="s">
        <v>11</v>
      </c>
      <c r="I169" s="19" t="s">
        <v>11</v>
      </c>
      <c r="J169" s="29" t="s">
        <v>59</v>
      </c>
      <c r="K169" s="47" t="s">
        <v>46</v>
      </c>
      <c r="L169" s="30" t="s">
        <v>427</v>
      </c>
      <c r="M169" s="32">
        <v>1417.64</v>
      </c>
      <c r="N169" s="59" t="s">
        <v>0</v>
      </c>
      <c r="O169" s="61" t="s">
        <v>366</v>
      </c>
      <c r="P169" s="26">
        <v>45064</v>
      </c>
      <c r="Q169" s="62" t="s">
        <v>11</v>
      </c>
    </row>
    <row r="170" spans="1:17" ht="26.25" customHeight="1" x14ac:dyDescent="0.2">
      <c r="A170" s="1">
        <v>24</v>
      </c>
      <c r="B170" s="1" t="s">
        <v>7</v>
      </c>
      <c r="C170" s="1">
        <v>2023</v>
      </c>
      <c r="D170" s="18" t="s">
        <v>354</v>
      </c>
      <c r="E170" s="31" t="s">
        <v>116</v>
      </c>
      <c r="F170" s="20" t="s">
        <v>3</v>
      </c>
      <c r="G170" s="21" t="s">
        <v>88</v>
      </c>
      <c r="H170" s="20" t="s">
        <v>11</v>
      </c>
      <c r="I170" s="19" t="s">
        <v>11</v>
      </c>
      <c r="J170" s="29" t="s">
        <v>59</v>
      </c>
      <c r="K170" s="47" t="s">
        <v>46</v>
      </c>
      <c r="L170" s="30" t="s">
        <v>371</v>
      </c>
      <c r="M170" s="32">
        <v>1538.03</v>
      </c>
      <c r="N170" s="59" t="s">
        <v>0</v>
      </c>
      <c r="O170" s="25" t="s">
        <v>353</v>
      </c>
      <c r="P170" s="26">
        <v>45064</v>
      </c>
      <c r="Q170" s="62" t="s">
        <v>11</v>
      </c>
    </row>
    <row r="171" spans="1:17" ht="63" customHeight="1" x14ac:dyDescent="0.2">
      <c r="A171" s="1">
        <v>25</v>
      </c>
      <c r="B171" s="1" t="s">
        <v>7</v>
      </c>
      <c r="C171" s="1">
        <v>2023</v>
      </c>
      <c r="D171" s="18" t="s">
        <v>368</v>
      </c>
      <c r="E171" s="31" t="s">
        <v>9</v>
      </c>
      <c r="F171" s="20" t="s">
        <v>15</v>
      </c>
      <c r="G171" s="21" t="s">
        <v>96</v>
      </c>
      <c r="H171" s="20" t="s">
        <v>11</v>
      </c>
      <c r="I171" s="19">
        <v>4</v>
      </c>
      <c r="J171" s="22" t="s">
        <v>370</v>
      </c>
      <c r="K171" s="19" t="s">
        <v>11</v>
      </c>
      <c r="L171" s="30" t="s">
        <v>369</v>
      </c>
      <c r="M171" s="32">
        <v>717.28</v>
      </c>
      <c r="N171" s="59" t="s">
        <v>0</v>
      </c>
      <c r="O171" s="25" t="s">
        <v>367</v>
      </c>
      <c r="P171" s="26">
        <v>45064</v>
      </c>
      <c r="Q171" s="33" t="s">
        <v>11</v>
      </c>
    </row>
    <row r="172" spans="1:17" ht="30" customHeight="1" x14ac:dyDescent="0.2">
      <c r="A172" s="1">
        <v>26</v>
      </c>
      <c r="B172" s="1" t="s">
        <v>7</v>
      </c>
      <c r="C172" s="1">
        <v>2023</v>
      </c>
      <c r="D172" s="18" t="s">
        <v>354</v>
      </c>
      <c r="E172" s="31" t="s">
        <v>116</v>
      </c>
      <c r="F172" s="20" t="s">
        <v>3</v>
      </c>
      <c r="G172" s="21" t="s">
        <v>88</v>
      </c>
      <c r="H172" s="20" t="s">
        <v>11</v>
      </c>
      <c r="I172" s="19" t="s">
        <v>11</v>
      </c>
      <c r="J172" s="29" t="s">
        <v>59</v>
      </c>
      <c r="K172" s="47" t="s">
        <v>46</v>
      </c>
      <c r="L172" s="30" t="s">
        <v>433</v>
      </c>
      <c r="M172" s="32">
        <v>1866.94</v>
      </c>
      <c r="N172" s="59" t="s">
        <v>0</v>
      </c>
      <c r="O172" s="25" t="s">
        <v>372</v>
      </c>
      <c r="P172" s="26">
        <v>45064</v>
      </c>
      <c r="Q172" s="62" t="s">
        <v>11</v>
      </c>
    </row>
    <row r="173" spans="1:17" ht="34.5" customHeight="1" x14ac:dyDescent="0.2">
      <c r="A173" s="1">
        <v>27</v>
      </c>
      <c r="B173" s="1" t="s">
        <v>7</v>
      </c>
      <c r="C173" s="1">
        <v>2023</v>
      </c>
      <c r="D173" s="18" t="s">
        <v>354</v>
      </c>
      <c r="E173" s="31" t="s">
        <v>116</v>
      </c>
      <c r="F173" s="20" t="s">
        <v>3</v>
      </c>
      <c r="G173" s="21" t="s">
        <v>88</v>
      </c>
      <c r="H173" s="20" t="s">
        <v>11</v>
      </c>
      <c r="I173" s="19" t="s">
        <v>11</v>
      </c>
      <c r="J173" s="29" t="s">
        <v>59</v>
      </c>
      <c r="K173" s="47" t="s">
        <v>46</v>
      </c>
      <c r="L173" s="30" t="s">
        <v>352</v>
      </c>
      <c r="M173" s="32">
        <v>2304.4299999999998</v>
      </c>
      <c r="N173" s="59" t="s">
        <v>0</v>
      </c>
      <c r="O173" s="25" t="s">
        <v>351</v>
      </c>
      <c r="P173" s="26">
        <v>45064</v>
      </c>
      <c r="Q173" s="62" t="s">
        <v>11</v>
      </c>
    </row>
    <row r="174" spans="1:17" ht="50.25" customHeight="1" x14ac:dyDescent="0.2">
      <c r="A174" s="1">
        <v>28</v>
      </c>
      <c r="B174" s="1" t="s">
        <v>7</v>
      </c>
      <c r="C174" s="1">
        <v>2023</v>
      </c>
      <c r="D174" s="18" t="s">
        <v>374</v>
      </c>
      <c r="E174" s="31" t="s">
        <v>116</v>
      </c>
      <c r="F174" s="20" t="s">
        <v>93</v>
      </c>
      <c r="G174" s="21" t="s">
        <v>95</v>
      </c>
      <c r="H174" s="20" t="s">
        <v>11</v>
      </c>
      <c r="I174" s="19">
        <v>2</v>
      </c>
      <c r="J174" s="22" t="s">
        <v>375</v>
      </c>
      <c r="K174" s="19" t="s">
        <v>11</v>
      </c>
      <c r="L174" s="30" t="s">
        <v>376</v>
      </c>
      <c r="M174" s="32">
        <v>4338.33</v>
      </c>
      <c r="N174" s="59" t="s">
        <v>0</v>
      </c>
      <c r="O174" s="25" t="s">
        <v>373</v>
      </c>
      <c r="P174" s="26">
        <v>45064</v>
      </c>
      <c r="Q174" s="33" t="s">
        <v>11</v>
      </c>
    </row>
    <row r="175" spans="1:17" ht="26.25" customHeight="1" x14ac:dyDescent="0.2">
      <c r="A175" s="1">
        <v>29</v>
      </c>
      <c r="B175" s="1" t="s">
        <v>7</v>
      </c>
      <c r="C175" s="1">
        <v>2023</v>
      </c>
      <c r="D175" s="18" t="s">
        <v>124</v>
      </c>
      <c r="E175" s="31" t="s">
        <v>24</v>
      </c>
      <c r="F175" s="20" t="s">
        <v>64</v>
      </c>
      <c r="G175" s="21" t="s">
        <v>23</v>
      </c>
      <c r="H175" s="20" t="s">
        <v>68</v>
      </c>
      <c r="I175" s="19" t="s">
        <v>11</v>
      </c>
      <c r="J175" s="31" t="s">
        <v>11</v>
      </c>
      <c r="K175" s="19" t="s">
        <v>11</v>
      </c>
      <c r="L175" s="30" t="s">
        <v>226</v>
      </c>
      <c r="M175" s="32">
        <v>69.53</v>
      </c>
      <c r="N175" s="24" t="s">
        <v>22</v>
      </c>
      <c r="O175" s="25" t="s">
        <v>377</v>
      </c>
      <c r="P175" s="26">
        <v>45064</v>
      </c>
      <c r="Q175" s="62" t="s">
        <v>11</v>
      </c>
    </row>
    <row r="176" spans="1:17" ht="36" customHeight="1" x14ac:dyDescent="0.2">
      <c r="A176" s="1">
        <v>30</v>
      </c>
      <c r="B176" s="1" t="s">
        <v>7</v>
      </c>
      <c r="C176" s="1">
        <v>2023</v>
      </c>
      <c r="D176" s="18" t="s">
        <v>124</v>
      </c>
      <c r="E176" s="31" t="s">
        <v>24</v>
      </c>
      <c r="F176" s="20" t="s">
        <v>64</v>
      </c>
      <c r="G176" s="21" t="s">
        <v>23</v>
      </c>
      <c r="H176" s="20" t="s">
        <v>68</v>
      </c>
      <c r="I176" s="19" t="s">
        <v>11</v>
      </c>
      <c r="J176" s="31" t="s">
        <v>11</v>
      </c>
      <c r="K176" s="19" t="s">
        <v>11</v>
      </c>
      <c r="L176" s="30" t="s">
        <v>227</v>
      </c>
      <c r="M176" s="32">
        <v>22.43</v>
      </c>
      <c r="N176" s="24" t="s">
        <v>22</v>
      </c>
      <c r="O176" s="25" t="s">
        <v>377</v>
      </c>
      <c r="P176" s="26">
        <v>45064</v>
      </c>
      <c r="Q176" s="62" t="s">
        <v>11</v>
      </c>
    </row>
    <row r="177" spans="1:17" ht="39" customHeight="1" x14ac:dyDescent="0.2">
      <c r="A177" s="1">
        <v>31</v>
      </c>
      <c r="B177" s="1" t="s">
        <v>7</v>
      </c>
      <c r="C177" s="1">
        <v>2023</v>
      </c>
      <c r="D177" s="18" t="s">
        <v>349</v>
      </c>
      <c r="E177" s="31" t="s">
        <v>2</v>
      </c>
      <c r="F177" s="20" t="s">
        <v>3</v>
      </c>
      <c r="G177" s="21" t="s">
        <v>87</v>
      </c>
      <c r="H177" s="20" t="s">
        <v>11</v>
      </c>
      <c r="I177" s="19" t="s">
        <v>11</v>
      </c>
      <c r="J177" s="29" t="s">
        <v>59</v>
      </c>
      <c r="K177" s="19" t="s">
        <v>11</v>
      </c>
      <c r="L177" s="30" t="s">
        <v>379</v>
      </c>
      <c r="M177" s="32">
        <v>2033.5</v>
      </c>
      <c r="N177" s="59" t="s">
        <v>19</v>
      </c>
      <c r="O177" s="25" t="s">
        <v>11</v>
      </c>
      <c r="P177" s="26">
        <v>45064</v>
      </c>
      <c r="Q177" s="27" t="s">
        <v>135</v>
      </c>
    </row>
    <row r="178" spans="1:17" ht="34.5" customHeight="1" x14ac:dyDescent="0.2">
      <c r="A178" s="1">
        <v>32</v>
      </c>
      <c r="B178" s="1" t="s">
        <v>7</v>
      </c>
      <c r="C178" s="1">
        <v>2023</v>
      </c>
      <c r="D178" s="98" t="s">
        <v>374</v>
      </c>
      <c r="E178" s="31" t="s">
        <v>2</v>
      </c>
      <c r="F178" s="20" t="s">
        <v>93</v>
      </c>
      <c r="G178" s="21" t="s">
        <v>94</v>
      </c>
      <c r="H178" s="20" t="s">
        <v>11</v>
      </c>
      <c r="I178" s="19">
        <v>2</v>
      </c>
      <c r="J178" s="22" t="s">
        <v>375</v>
      </c>
      <c r="K178" s="19" t="s">
        <v>11</v>
      </c>
      <c r="L178" s="30" t="s">
        <v>391</v>
      </c>
      <c r="M178" s="32">
        <v>1452.5</v>
      </c>
      <c r="N178" s="24" t="s">
        <v>19</v>
      </c>
      <c r="O178" s="25" t="s">
        <v>11</v>
      </c>
      <c r="P178" s="26">
        <v>45064</v>
      </c>
      <c r="Q178" s="27" t="s">
        <v>392</v>
      </c>
    </row>
    <row r="179" spans="1:17" ht="39" customHeight="1" x14ac:dyDescent="0.2">
      <c r="A179" s="1">
        <v>33</v>
      </c>
      <c r="B179" s="1" t="s">
        <v>7</v>
      </c>
      <c r="C179" s="1">
        <v>2023</v>
      </c>
      <c r="D179" s="18" t="s">
        <v>290</v>
      </c>
      <c r="E179" s="31" t="s">
        <v>2</v>
      </c>
      <c r="F179" s="20" t="s">
        <v>3</v>
      </c>
      <c r="G179" s="21" t="s">
        <v>85</v>
      </c>
      <c r="H179" s="20" t="s">
        <v>11</v>
      </c>
      <c r="I179" s="19" t="s">
        <v>11</v>
      </c>
      <c r="J179" s="29" t="s">
        <v>59</v>
      </c>
      <c r="K179" s="19" t="s">
        <v>11</v>
      </c>
      <c r="L179" s="30" t="s">
        <v>378</v>
      </c>
      <c r="M179" s="32">
        <v>3657.5</v>
      </c>
      <c r="N179" s="24" t="s">
        <v>19</v>
      </c>
      <c r="O179" s="25" t="s">
        <v>11</v>
      </c>
      <c r="P179" s="26">
        <v>45064</v>
      </c>
      <c r="Q179" s="27" t="s">
        <v>135</v>
      </c>
    </row>
    <row r="180" spans="1:17" ht="46.5" customHeight="1" x14ac:dyDescent="0.2">
      <c r="A180" s="1">
        <v>34</v>
      </c>
      <c r="B180" s="1" t="s">
        <v>7</v>
      </c>
      <c r="C180" s="1">
        <v>2023</v>
      </c>
      <c r="D180" s="18" t="s">
        <v>383</v>
      </c>
      <c r="E180" s="31" t="s">
        <v>2</v>
      </c>
      <c r="F180" s="20" t="s">
        <v>106</v>
      </c>
      <c r="G180" s="21" t="s">
        <v>108</v>
      </c>
      <c r="H180" s="20" t="s">
        <v>11</v>
      </c>
      <c r="I180" s="19" t="s">
        <v>11</v>
      </c>
      <c r="J180" s="22" t="s">
        <v>329</v>
      </c>
      <c r="K180" s="19" t="s">
        <v>11</v>
      </c>
      <c r="L180" s="30" t="s">
        <v>387</v>
      </c>
      <c r="M180" s="41">
        <v>14865.98</v>
      </c>
      <c r="N180" s="24" t="s">
        <v>19</v>
      </c>
      <c r="O180" s="25" t="s">
        <v>11</v>
      </c>
      <c r="P180" s="26">
        <v>45065</v>
      </c>
      <c r="Q180" s="63" t="s">
        <v>695</v>
      </c>
    </row>
    <row r="181" spans="1:17" ht="46.5" customHeight="1" x14ac:dyDescent="0.2">
      <c r="A181" s="1">
        <v>35</v>
      </c>
      <c r="B181" s="1" t="s">
        <v>7</v>
      </c>
      <c r="C181" s="1">
        <v>2023</v>
      </c>
      <c r="D181" s="18" t="s">
        <v>359</v>
      </c>
      <c r="E181" s="31" t="s">
        <v>2</v>
      </c>
      <c r="F181" s="20" t="s">
        <v>93</v>
      </c>
      <c r="G181" s="21" t="s">
        <v>94</v>
      </c>
      <c r="H181" s="20" t="s">
        <v>11</v>
      </c>
      <c r="I181" s="19">
        <v>2</v>
      </c>
      <c r="J181" s="22" t="s">
        <v>360</v>
      </c>
      <c r="K181" s="19" t="s">
        <v>11</v>
      </c>
      <c r="L181" s="30" t="s">
        <v>386</v>
      </c>
      <c r="M181" s="41">
        <v>871.5</v>
      </c>
      <c r="N181" s="24" t="s">
        <v>0</v>
      </c>
      <c r="O181" s="25" t="s">
        <v>11</v>
      </c>
      <c r="P181" s="26">
        <v>45065</v>
      </c>
      <c r="Q181" s="63" t="s">
        <v>695</v>
      </c>
    </row>
    <row r="182" spans="1:17" ht="48" customHeight="1" x14ac:dyDescent="0.2">
      <c r="A182" s="1">
        <v>36</v>
      </c>
      <c r="B182" s="1" t="s">
        <v>7</v>
      </c>
      <c r="C182" s="1">
        <v>2023</v>
      </c>
      <c r="D182" s="18" t="s">
        <v>124</v>
      </c>
      <c r="E182" s="31" t="s">
        <v>42</v>
      </c>
      <c r="F182" s="20" t="s">
        <v>64</v>
      </c>
      <c r="G182" s="21" t="s">
        <v>23</v>
      </c>
      <c r="H182" s="20" t="s">
        <v>161</v>
      </c>
      <c r="I182" s="19" t="s">
        <v>11</v>
      </c>
      <c r="J182" s="31" t="s">
        <v>11</v>
      </c>
      <c r="K182" s="19" t="s">
        <v>11</v>
      </c>
      <c r="L182" s="30" t="s">
        <v>429</v>
      </c>
      <c r="M182" s="32">
        <v>1403.51</v>
      </c>
      <c r="N182" s="24" t="s">
        <v>0</v>
      </c>
      <c r="O182" s="25" t="s">
        <v>277</v>
      </c>
      <c r="P182" s="26">
        <v>45068</v>
      </c>
      <c r="Q182" s="27" t="s">
        <v>11</v>
      </c>
    </row>
    <row r="183" spans="1:17" ht="37.5" customHeight="1" x14ac:dyDescent="0.2">
      <c r="A183" s="1">
        <v>37</v>
      </c>
      <c r="B183" s="1" t="s">
        <v>7</v>
      </c>
      <c r="C183" s="1">
        <v>2023</v>
      </c>
      <c r="D183" s="19" t="s">
        <v>120</v>
      </c>
      <c r="E183" s="31" t="s">
        <v>21</v>
      </c>
      <c r="F183" s="19" t="s">
        <v>11</v>
      </c>
      <c r="G183" s="21" t="s">
        <v>11</v>
      </c>
      <c r="H183" s="20" t="s">
        <v>11</v>
      </c>
      <c r="I183" s="19" t="s">
        <v>11</v>
      </c>
      <c r="J183" s="31" t="s">
        <v>11</v>
      </c>
      <c r="K183" s="19" t="s">
        <v>52</v>
      </c>
      <c r="L183" s="30" t="s">
        <v>20</v>
      </c>
      <c r="M183" s="32">
        <v>145.30000000000001</v>
      </c>
      <c r="N183" s="24" t="s">
        <v>18</v>
      </c>
      <c r="O183" s="25" t="s">
        <v>11</v>
      </c>
      <c r="P183" s="26">
        <v>45068</v>
      </c>
      <c r="Q183" s="27" t="s">
        <v>11</v>
      </c>
    </row>
    <row r="184" spans="1:17" ht="30" customHeight="1" x14ac:dyDescent="0.2">
      <c r="A184" s="1">
        <v>38</v>
      </c>
      <c r="B184" s="1" t="s">
        <v>7</v>
      </c>
      <c r="C184" s="1">
        <v>2023</v>
      </c>
      <c r="D184" s="19" t="s">
        <v>120</v>
      </c>
      <c r="E184" s="31" t="s">
        <v>21</v>
      </c>
      <c r="F184" s="19" t="s">
        <v>11</v>
      </c>
      <c r="G184" s="21" t="s">
        <v>11</v>
      </c>
      <c r="H184" s="20" t="s">
        <v>11</v>
      </c>
      <c r="I184" s="19" t="s">
        <v>11</v>
      </c>
      <c r="J184" s="31" t="s">
        <v>11</v>
      </c>
      <c r="K184" s="19" t="s">
        <v>52</v>
      </c>
      <c r="L184" s="30" t="s">
        <v>20</v>
      </c>
      <c r="M184" s="32">
        <v>145.30000000000001</v>
      </c>
      <c r="N184" s="24" t="s">
        <v>18</v>
      </c>
      <c r="O184" s="25" t="s">
        <v>11</v>
      </c>
      <c r="P184" s="26">
        <v>45068</v>
      </c>
      <c r="Q184" s="27" t="s">
        <v>11</v>
      </c>
    </row>
    <row r="185" spans="1:17" ht="32.25" customHeight="1" x14ac:dyDescent="0.2">
      <c r="A185" s="1">
        <v>39</v>
      </c>
      <c r="B185" s="1" t="s">
        <v>7</v>
      </c>
      <c r="C185" s="1">
        <v>2023</v>
      </c>
      <c r="D185" s="19" t="s">
        <v>120</v>
      </c>
      <c r="E185" s="31" t="s">
        <v>21</v>
      </c>
      <c r="F185" s="19" t="s">
        <v>11</v>
      </c>
      <c r="G185" s="21" t="s">
        <v>11</v>
      </c>
      <c r="H185" s="20" t="s">
        <v>11</v>
      </c>
      <c r="I185" s="19" t="s">
        <v>11</v>
      </c>
      <c r="J185" s="31" t="s">
        <v>11</v>
      </c>
      <c r="K185" s="19" t="s">
        <v>52</v>
      </c>
      <c r="L185" s="30" t="s">
        <v>20</v>
      </c>
      <c r="M185" s="32">
        <v>145.30000000000001</v>
      </c>
      <c r="N185" s="24" t="s">
        <v>18</v>
      </c>
      <c r="O185" s="25" t="s">
        <v>11</v>
      </c>
      <c r="P185" s="26">
        <v>45068</v>
      </c>
      <c r="Q185" s="27" t="s">
        <v>11</v>
      </c>
    </row>
    <row r="186" spans="1:17" ht="26.25" customHeight="1" x14ac:dyDescent="0.2">
      <c r="A186" s="1">
        <v>40</v>
      </c>
      <c r="B186" s="1" t="s">
        <v>7</v>
      </c>
      <c r="C186" s="1">
        <v>2023</v>
      </c>
      <c r="D186" s="18" t="s">
        <v>156</v>
      </c>
      <c r="E186" s="31" t="s">
        <v>32</v>
      </c>
      <c r="F186" s="20" t="s">
        <v>64</v>
      </c>
      <c r="G186" s="21" t="s">
        <v>10</v>
      </c>
      <c r="H186" s="20" t="s">
        <v>154</v>
      </c>
      <c r="I186" s="19" t="s">
        <v>11</v>
      </c>
      <c r="J186" s="31" t="s">
        <v>11</v>
      </c>
      <c r="K186" s="19" t="s">
        <v>11</v>
      </c>
      <c r="L186" s="30" t="s">
        <v>185</v>
      </c>
      <c r="M186" s="32">
        <v>379</v>
      </c>
      <c r="N186" s="24" t="s">
        <v>0</v>
      </c>
      <c r="O186" s="25" t="s">
        <v>223</v>
      </c>
      <c r="P186" s="26">
        <v>45069</v>
      </c>
      <c r="Q186" s="33" t="s">
        <v>1081</v>
      </c>
    </row>
    <row r="187" spans="1:17" ht="26.25" customHeight="1" x14ac:dyDescent="0.2">
      <c r="A187" s="1">
        <v>41</v>
      </c>
      <c r="B187" s="1" t="s">
        <v>7</v>
      </c>
      <c r="C187" s="1">
        <v>2023</v>
      </c>
      <c r="D187" s="18" t="s">
        <v>349</v>
      </c>
      <c r="E187" s="31" t="s">
        <v>116</v>
      </c>
      <c r="F187" s="20" t="s">
        <v>3</v>
      </c>
      <c r="G187" s="21" t="s">
        <v>86</v>
      </c>
      <c r="H187" s="20" t="s">
        <v>11</v>
      </c>
      <c r="I187" s="19" t="s">
        <v>11</v>
      </c>
      <c r="J187" s="29" t="s">
        <v>59</v>
      </c>
      <c r="K187" s="19" t="s">
        <v>11</v>
      </c>
      <c r="L187" s="30" t="s">
        <v>428</v>
      </c>
      <c r="M187" s="32">
        <v>1915.59</v>
      </c>
      <c r="N187" s="59" t="s">
        <v>0</v>
      </c>
      <c r="O187" s="25" t="s">
        <v>436</v>
      </c>
      <c r="P187" s="26">
        <v>45069</v>
      </c>
      <c r="Q187" s="62" t="s">
        <v>11</v>
      </c>
    </row>
    <row r="188" spans="1:17" ht="26.25" customHeight="1" x14ac:dyDescent="0.2">
      <c r="A188" s="1">
        <v>42</v>
      </c>
      <c r="B188" s="1" t="s">
        <v>7</v>
      </c>
      <c r="C188" s="1">
        <v>2023</v>
      </c>
      <c r="D188" s="18" t="s">
        <v>383</v>
      </c>
      <c r="E188" s="31" t="s">
        <v>2</v>
      </c>
      <c r="F188" s="20" t="s">
        <v>106</v>
      </c>
      <c r="G188" s="21" t="s">
        <v>108</v>
      </c>
      <c r="H188" s="20" t="s">
        <v>11</v>
      </c>
      <c r="I188" s="19" t="s">
        <v>11</v>
      </c>
      <c r="J188" s="22" t="s">
        <v>329</v>
      </c>
      <c r="K188" s="19" t="s">
        <v>11</v>
      </c>
      <c r="L188" s="30" t="s">
        <v>388</v>
      </c>
      <c r="M188" s="120">
        <v>17153.05</v>
      </c>
      <c r="N188" s="59" t="s">
        <v>19</v>
      </c>
      <c r="O188" s="25" t="s">
        <v>11</v>
      </c>
      <c r="P188" s="26">
        <v>45070</v>
      </c>
      <c r="Q188" s="63" t="s">
        <v>696</v>
      </c>
    </row>
    <row r="189" spans="1:17" ht="43.5" customHeight="1" x14ac:dyDescent="0.2">
      <c r="A189" s="1">
        <v>43</v>
      </c>
      <c r="B189" s="1" t="s">
        <v>7</v>
      </c>
      <c r="C189" s="1">
        <v>2023</v>
      </c>
      <c r="D189" s="18" t="s">
        <v>383</v>
      </c>
      <c r="E189" s="31" t="s">
        <v>2</v>
      </c>
      <c r="F189" s="20" t="s">
        <v>106</v>
      </c>
      <c r="G189" s="21" t="s">
        <v>108</v>
      </c>
      <c r="H189" s="20" t="s">
        <v>11</v>
      </c>
      <c r="I189" s="19" t="s">
        <v>11</v>
      </c>
      <c r="J189" s="22" t="s">
        <v>329</v>
      </c>
      <c r="K189" s="19" t="s">
        <v>11</v>
      </c>
      <c r="L189" s="30" t="s">
        <v>390</v>
      </c>
      <c r="M189" s="120">
        <v>2287.0700000000002</v>
      </c>
      <c r="N189" s="59" t="s">
        <v>19</v>
      </c>
      <c r="O189" s="25" t="s">
        <v>11</v>
      </c>
      <c r="P189" s="26">
        <v>45070</v>
      </c>
      <c r="Q189" s="63" t="s">
        <v>696</v>
      </c>
    </row>
    <row r="190" spans="1:17" s="46" customFormat="1" ht="41.25" customHeight="1" x14ac:dyDescent="0.25">
      <c r="A190" s="3">
        <v>1</v>
      </c>
      <c r="B190" s="3" t="s">
        <v>26</v>
      </c>
      <c r="C190" s="3">
        <v>2023</v>
      </c>
      <c r="D190" s="137" t="s">
        <v>217</v>
      </c>
      <c r="E190" s="36" t="s">
        <v>50</v>
      </c>
      <c r="F190" s="37" t="s">
        <v>3</v>
      </c>
      <c r="G190" s="38" t="s">
        <v>88</v>
      </c>
      <c r="H190" s="37" t="s">
        <v>11</v>
      </c>
      <c r="I190" s="39" t="s">
        <v>11</v>
      </c>
      <c r="J190" s="29" t="s">
        <v>59</v>
      </c>
      <c r="K190" s="47" t="s">
        <v>674</v>
      </c>
      <c r="L190" s="40" t="s">
        <v>1065</v>
      </c>
      <c r="M190" s="41">
        <v>10000</v>
      </c>
      <c r="N190" s="42" t="s">
        <v>19</v>
      </c>
      <c r="O190" s="43" t="s">
        <v>221</v>
      </c>
      <c r="P190" s="44">
        <v>45082</v>
      </c>
      <c r="Q190" s="338" t="s">
        <v>1067</v>
      </c>
    </row>
    <row r="191" spans="1:17" s="46" customFormat="1" ht="51.75" customHeight="1" x14ac:dyDescent="0.25">
      <c r="A191" s="3">
        <v>1</v>
      </c>
      <c r="B191" s="3" t="s">
        <v>26</v>
      </c>
      <c r="C191" s="3">
        <v>2023</v>
      </c>
      <c r="D191" s="137" t="s">
        <v>217</v>
      </c>
      <c r="E191" s="36" t="s">
        <v>50</v>
      </c>
      <c r="F191" s="37" t="s">
        <v>3</v>
      </c>
      <c r="G191" s="38" t="s">
        <v>88</v>
      </c>
      <c r="H191" s="37" t="s">
        <v>11</v>
      </c>
      <c r="I191" s="39" t="s">
        <v>11</v>
      </c>
      <c r="J191" s="29" t="s">
        <v>59</v>
      </c>
      <c r="K191" s="47" t="s">
        <v>46</v>
      </c>
      <c r="L191" s="40" t="s">
        <v>271</v>
      </c>
      <c r="M191" s="41">
        <v>1170</v>
      </c>
      <c r="N191" s="42" t="s">
        <v>19</v>
      </c>
      <c r="O191" s="43" t="s">
        <v>221</v>
      </c>
      <c r="P191" s="44">
        <v>45082</v>
      </c>
      <c r="Q191" s="338" t="s">
        <v>1066</v>
      </c>
    </row>
    <row r="192" spans="1:17" s="75" customFormat="1" ht="41.25" customHeight="1" x14ac:dyDescent="0.25">
      <c r="A192" s="10">
        <v>2</v>
      </c>
      <c r="B192" s="10" t="s">
        <v>26</v>
      </c>
      <c r="C192" s="10">
        <v>2023</v>
      </c>
      <c r="D192" s="136" t="s">
        <v>752</v>
      </c>
      <c r="E192" s="70" t="s">
        <v>204</v>
      </c>
      <c r="F192" s="71" t="s">
        <v>64</v>
      </c>
      <c r="G192" s="72" t="s">
        <v>77</v>
      </c>
      <c r="H192" s="71" t="s">
        <v>152</v>
      </c>
      <c r="I192" s="8" t="s">
        <v>11</v>
      </c>
      <c r="J192" s="70" t="s">
        <v>11</v>
      </c>
      <c r="K192" s="8" t="s">
        <v>11</v>
      </c>
      <c r="L192" s="30" t="s">
        <v>753</v>
      </c>
      <c r="M192" s="41">
        <v>24.9</v>
      </c>
      <c r="N192" s="24" t="s">
        <v>19</v>
      </c>
      <c r="O192" s="25" t="s">
        <v>751</v>
      </c>
      <c r="P192" s="26">
        <v>45082</v>
      </c>
      <c r="Q192" s="34" t="s">
        <v>1067</v>
      </c>
    </row>
    <row r="193" spans="1:17" ht="37.5" customHeight="1" x14ac:dyDescent="0.2">
      <c r="A193" s="1">
        <v>3</v>
      </c>
      <c r="B193" s="1" t="s">
        <v>26</v>
      </c>
      <c r="C193" s="1">
        <v>2023</v>
      </c>
      <c r="D193" s="18" t="s">
        <v>156</v>
      </c>
      <c r="E193" s="31" t="s">
        <v>32</v>
      </c>
      <c r="F193" s="20" t="s">
        <v>64</v>
      </c>
      <c r="G193" s="21" t="s">
        <v>10</v>
      </c>
      <c r="H193" s="20" t="s">
        <v>154</v>
      </c>
      <c r="I193" s="19" t="s">
        <v>11</v>
      </c>
      <c r="J193" s="31" t="s">
        <v>11</v>
      </c>
      <c r="K193" s="19" t="s">
        <v>11</v>
      </c>
      <c r="L193" s="30" t="s">
        <v>600</v>
      </c>
      <c r="M193" s="32">
        <v>252.69</v>
      </c>
      <c r="N193" s="24" t="s">
        <v>0</v>
      </c>
      <c r="O193" s="25" t="s">
        <v>476</v>
      </c>
      <c r="P193" s="26">
        <v>45082</v>
      </c>
      <c r="Q193" s="27" t="s">
        <v>477</v>
      </c>
    </row>
    <row r="194" spans="1:17" ht="43.5" customHeight="1" x14ac:dyDescent="0.2">
      <c r="A194" s="10">
        <v>4</v>
      </c>
      <c r="B194" s="1" t="s">
        <v>26</v>
      </c>
      <c r="C194" s="1">
        <v>2023</v>
      </c>
      <c r="D194" s="18" t="s">
        <v>130</v>
      </c>
      <c r="E194" s="31" t="s">
        <v>41</v>
      </c>
      <c r="F194" s="20" t="s">
        <v>64</v>
      </c>
      <c r="G194" s="21" t="s">
        <v>71</v>
      </c>
      <c r="H194" s="20" t="s">
        <v>25</v>
      </c>
      <c r="I194" s="19" t="s">
        <v>11</v>
      </c>
      <c r="J194" s="31" t="s">
        <v>11</v>
      </c>
      <c r="K194" s="19" t="s">
        <v>11</v>
      </c>
      <c r="L194" s="30" t="s">
        <v>222</v>
      </c>
      <c r="M194" s="32">
        <v>375.9</v>
      </c>
      <c r="N194" s="24" t="s">
        <v>0</v>
      </c>
      <c r="O194" s="25" t="s">
        <v>11</v>
      </c>
      <c r="P194" s="26">
        <v>45082</v>
      </c>
      <c r="Q194" s="27" t="s">
        <v>11</v>
      </c>
    </row>
    <row r="195" spans="1:17" ht="34.5" customHeight="1" x14ac:dyDescent="0.2">
      <c r="A195" s="1">
        <v>5</v>
      </c>
      <c r="B195" s="1" t="s">
        <v>26</v>
      </c>
      <c r="C195" s="1">
        <v>2023</v>
      </c>
      <c r="D195" s="18" t="s">
        <v>127</v>
      </c>
      <c r="E195" s="31" t="s">
        <v>43</v>
      </c>
      <c r="F195" s="20" t="s">
        <v>64</v>
      </c>
      <c r="G195" s="21" t="s">
        <v>71</v>
      </c>
      <c r="H195" s="20" t="s">
        <v>74</v>
      </c>
      <c r="I195" s="19" t="s">
        <v>11</v>
      </c>
      <c r="J195" s="31" t="s">
        <v>11</v>
      </c>
      <c r="K195" s="19" t="s">
        <v>11</v>
      </c>
      <c r="L195" s="30" t="s">
        <v>430</v>
      </c>
      <c r="M195" s="32">
        <v>137</v>
      </c>
      <c r="N195" s="24" t="s">
        <v>0</v>
      </c>
      <c r="O195" s="25" t="s">
        <v>11</v>
      </c>
      <c r="P195" s="26">
        <v>45083</v>
      </c>
      <c r="Q195" s="27" t="s">
        <v>11</v>
      </c>
    </row>
    <row r="196" spans="1:17" ht="54" customHeight="1" x14ac:dyDescent="0.2">
      <c r="A196" s="10">
        <v>6</v>
      </c>
      <c r="B196" s="1" t="s">
        <v>26</v>
      </c>
      <c r="C196" s="1">
        <v>2023</v>
      </c>
      <c r="D196" s="18" t="s">
        <v>121</v>
      </c>
      <c r="E196" s="31" t="s">
        <v>57</v>
      </c>
      <c r="F196" s="20" t="s">
        <v>64</v>
      </c>
      <c r="G196" s="21" t="s">
        <v>65</v>
      </c>
      <c r="H196" s="20" t="s">
        <v>13</v>
      </c>
      <c r="I196" s="19" t="s">
        <v>11</v>
      </c>
      <c r="J196" s="31" t="s">
        <v>11</v>
      </c>
      <c r="K196" s="19" t="s">
        <v>11</v>
      </c>
      <c r="L196" s="30" t="s">
        <v>317</v>
      </c>
      <c r="M196" s="23">
        <v>12500</v>
      </c>
      <c r="N196" s="24" t="s">
        <v>19</v>
      </c>
      <c r="O196" s="34" t="s">
        <v>318</v>
      </c>
      <c r="P196" s="26">
        <v>45084</v>
      </c>
      <c r="Q196" s="62" t="s">
        <v>319</v>
      </c>
    </row>
    <row r="197" spans="1:17" ht="54" customHeight="1" x14ac:dyDescent="0.2">
      <c r="A197" s="1">
        <v>7</v>
      </c>
      <c r="B197" s="1" t="s">
        <v>26</v>
      </c>
      <c r="C197" s="1">
        <v>2023</v>
      </c>
      <c r="D197" s="18" t="s">
        <v>123</v>
      </c>
      <c r="E197" s="31" t="s">
        <v>54</v>
      </c>
      <c r="F197" s="20" t="s">
        <v>64</v>
      </c>
      <c r="G197" s="21" t="s">
        <v>65</v>
      </c>
      <c r="H197" s="20" t="s">
        <v>129</v>
      </c>
      <c r="I197" s="19" t="s">
        <v>11</v>
      </c>
      <c r="J197" s="31" t="s">
        <v>11</v>
      </c>
      <c r="K197" s="19" t="s">
        <v>11</v>
      </c>
      <c r="L197" s="30" t="s">
        <v>320</v>
      </c>
      <c r="M197" s="23">
        <v>4295</v>
      </c>
      <c r="N197" s="24" t="s">
        <v>19</v>
      </c>
      <c r="O197" s="34" t="s">
        <v>11</v>
      </c>
      <c r="P197" s="26">
        <v>45084</v>
      </c>
      <c r="Q197" s="62" t="s">
        <v>319</v>
      </c>
    </row>
    <row r="198" spans="1:17" ht="47.25" customHeight="1" x14ac:dyDescent="0.2">
      <c r="A198" s="10">
        <v>8</v>
      </c>
      <c r="B198" s="1" t="s">
        <v>26</v>
      </c>
      <c r="C198" s="1">
        <v>2023</v>
      </c>
      <c r="D198" s="18" t="s">
        <v>393</v>
      </c>
      <c r="E198" s="31" t="s">
        <v>1056</v>
      </c>
      <c r="F198" s="20" t="s">
        <v>64</v>
      </c>
      <c r="G198" s="21" t="s">
        <v>77</v>
      </c>
      <c r="H198" s="20" t="s">
        <v>394</v>
      </c>
      <c r="I198" s="19" t="s">
        <v>11</v>
      </c>
      <c r="J198" s="22" t="s">
        <v>11</v>
      </c>
      <c r="K198" s="19" t="s">
        <v>11</v>
      </c>
      <c r="L198" s="30" t="s">
        <v>395</v>
      </c>
      <c r="M198" s="23">
        <v>2008.13</v>
      </c>
      <c r="N198" s="24" t="s">
        <v>19</v>
      </c>
      <c r="O198" s="25" t="s">
        <v>396</v>
      </c>
      <c r="P198" s="26">
        <v>45086</v>
      </c>
      <c r="Q198" s="27" t="s">
        <v>11</v>
      </c>
    </row>
    <row r="199" spans="1:17" ht="30.75" customHeight="1" x14ac:dyDescent="0.2">
      <c r="A199" s="1">
        <v>9</v>
      </c>
      <c r="B199" s="1" t="s">
        <v>26</v>
      </c>
      <c r="C199" s="1">
        <v>2023</v>
      </c>
      <c r="D199" s="18" t="s">
        <v>136</v>
      </c>
      <c r="E199" s="31" t="s">
        <v>44</v>
      </c>
      <c r="F199" s="20" t="s">
        <v>64</v>
      </c>
      <c r="G199" s="21" t="s">
        <v>71</v>
      </c>
      <c r="H199" s="20" t="s">
        <v>14</v>
      </c>
      <c r="I199" s="19" t="s">
        <v>11</v>
      </c>
      <c r="J199" s="31" t="s">
        <v>11</v>
      </c>
      <c r="K199" s="19" t="s">
        <v>11</v>
      </c>
      <c r="L199" s="30" t="s">
        <v>308</v>
      </c>
      <c r="M199" s="23">
        <v>1300</v>
      </c>
      <c r="N199" s="59" t="s">
        <v>0</v>
      </c>
      <c r="O199" s="61" t="s">
        <v>459</v>
      </c>
      <c r="P199" s="26">
        <v>45089</v>
      </c>
      <c r="Q199" s="27" t="s">
        <v>11</v>
      </c>
    </row>
    <row r="200" spans="1:17" ht="30" customHeight="1" x14ac:dyDescent="0.2">
      <c r="A200" s="10">
        <v>10</v>
      </c>
      <c r="B200" s="1" t="s">
        <v>26</v>
      </c>
      <c r="C200" s="1">
        <v>2023</v>
      </c>
      <c r="D200" s="18" t="s">
        <v>403</v>
      </c>
      <c r="E200" s="31" t="s">
        <v>402</v>
      </c>
      <c r="F200" s="20" t="s">
        <v>51</v>
      </c>
      <c r="G200" s="21" t="s">
        <v>100</v>
      </c>
      <c r="H200" s="19" t="s">
        <v>11</v>
      </c>
      <c r="I200" s="19">
        <v>5</v>
      </c>
      <c r="J200" s="22" t="s">
        <v>11</v>
      </c>
      <c r="K200" s="19" t="s">
        <v>11</v>
      </c>
      <c r="L200" s="30" t="s">
        <v>440</v>
      </c>
      <c r="M200" s="23">
        <v>16500</v>
      </c>
      <c r="N200" s="20" t="s">
        <v>19</v>
      </c>
      <c r="O200" s="61" t="s">
        <v>404</v>
      </c>
      <c r="P200" s="26">
        <v>45089</v>
      </c>
      <c r="Q200" s="27" t="s">
        <v>11</v>
      </c>
    </row>
    <row r="201" spans="1:17" ht="55.5" customHeight="1" x14ac:dyDescent="0.2">
      <c r="A201" s="1">
        <v>11</v>
      </c>
      <c r="B201" s="1" t="s">
        <v>26</v>
      </c>
      <c r="C201" s="1">
        <v>2023</v>
      </c>
      <c r="D201" s="18" t="s">
        <v>368</v>
      </c>
      <c r="E201" s="31" t="s">
        <v>2</v>
      </c>
      <c r="F201" s="20" t="s">
        <v>15</v>
      </c>
      <c r="G201" s="21" t="s">
        <v>96</v>
      </c>
      <c r="H201" s="20" t="s">
        <v>11</v>
      </c>
      <c r="I201" s="19">
        <v>4</v>
      </c>
      <c r="J201" s="22" t="s">
        <v>370</v>
      </c>
      <c r="K201" s="19" t="s">
        <v>11</v>
      </c>
      <c r="L201" s="30" t="s">
        <v>397</v>
      </c>
      <c r="M201" s="23">
        <v>1452.5</v>
      </c>
      <c r="N201" s="59" t="s">
        <v>19</v>
      </c>
      <c r="O201" s="61" t="s">
        <v>11</v>
      </c>
      <c r="P201" s="26">
        <v>45090</v>
      </c>
      <c r="Q201" s="126" t="s">
        <v>692</v>
      </c>
    </row>
    <row r="202" spans="1:17" ht="43.5" customHeight="1" x14ac:dyDescent="0.2">
      <c r="A202" s="10">
        <v>12</v>
      </c>
      <c r="B202" s="1" t="s">
        <v>26</v>
      </c>
      <c r="C202" s="1">
        <v>2023</v>
      </c>
      <c r="D202" s="18" t="s">
        <v>130</v>
      </c>
      <c r="E202" s="31" t="s">
        <v>41</v>
      </c>
      <c r="F202" s="20" t="s">
        <v>64</v>
      </c>
      <c r="G202" s="21" t="s">
        <v>71</v>
      </c>
      <c r="H202" s="20" t="s">
        <v>25</v>
      </c>
      <c r="I202" s="19" t="s">
        <v>11</v>
      </c>
      <c r="J202" s="31" t="s">
        <v>11</v>
      </c>
      <c r="K202" s="19" t="s">
        <v>11</v>
      </c>
      <c r="L202" s="30" t="s">
        <v>27</v>
      </c>
      <c r="M202" s="23">
        <v>375.9</v>
      </c>
      <c r="N202" s="24" t="s">
        <v>0</v>
      </c>
      <c r="O202" s="25" t="s">
        <v>11</v>
      </c>
      <c r="P202" s="26">
        <v>45092</v>
      </c>
      <c r="Q202" s="62" t="s">
        <v>11</v>
      </c>
    </row>
    <row r="203" spans="1:17" ht="36.75" customHeight="1" x14ac:dyDescent="0.2">
      <c r="A203" s="1">
        <v>13</v>
      </c>
      <c r="B203" s="1" t="s">
        <v>26</v>
      </c>
      <c r="C203" s="1">
        <v>2023</v>
      </c>
      <c r="D203" s="18" t="s">
        <v>393</v>
      </c>
      <c r="E203" s="31" t="s">
        <v>1056</v>
      </c>
      <c r="F203" s="20" t="s">
        <v>64</v>
      </c>
      <c r="G203" s="21" t="s">
        <v>77</v>
      </c>
      <c r="H203" s="20" t="s">
        <v>394</v>
      </c>
      <c r="I203" s="19" t="s">
        <v>11</v>
      </c>
      <c r="J203" s="31" t="s">
        <v>11</v>
      </c>
      <c r="K203" s="19" t="s">
        <v>11</v>
      </c>
      <c r="L203" s="30" t="s">
        <v>405</v>
      </c>
      <c r="M203" s="127">
        <v>2008.13</v>
      </c>
      <c r="N203" s="24" t="s">
        <v>19</v>
      </c>
      <c r="O203" s="25" t="s">
        <v>396</v>
      </c>
      <c r="P203" s="26">
        <v>45092</v>
      </c>
      <c r="Q203" s="63" t="s">
        <v>697</v>
      </c>
    </row>
    <row r="204" spans="1:17" ht="35.25" customHeight="1" x14ac:dyDescent="0.2">
      <c r="A204" s="10">
        <v>14</v>
      </c>
      <c r="B204" s="1" t="s">
        <v>26</v>
      </c>
      <c r="C204" s="1">
        <v>2023</v>
      </c>
      <c r="D204" s="18" t="s">
        <v>408</v>
      </c>
      <c r="E204" s="31" t="s">
        <v>1057</v>
      </c>
      <c r="F204" s="20" t="s">
        <v>15</v>
      </c>
      <c r="G204" s="21" t="s">
        <v>97</v>
      </c>
      <c r="H204" s="20" t="s">
        <v>11</v>
      </c>
      <c r="I204" s="19">
        <v>4</v>
      </c>
      <c r="J204" s="29" t="s">
        <v>59</v>
      </c>
      <c r="K204" s="19" t="s">
        <v>11</v>
      </c>
      <c r="L204" s="30" t="s">
        <v>407</v>
      </c>
      <c r="M204" s="127">
        <v>6500</v>
      </c>
      <c r="N204" s="59" t="s">
        <v>19</v>
      </c>
      <c r="O204" s="61" t="s">
        <v>406</v>
      </c>
      <c r="P204" s="26">
        <v>45092</v>
      </c>
      <c r="Q204" s="63" t="s">
        <v>697</v>
      </c>
    </row>
    <row r="205" spans="1:17" ht="58.5" customHeight="1" x14ac:dyDescent="0.25">
      <c r="A205" s="1">
        <v>15</v>
      </c>
      <c r="B205" s="1" t="s">
        <v>26</v>
      </c>
      <c r="C205" s="1">
        <v>2023</v>
      </c>
      <c r="D205" s="105" t="s">
        <v>133</v>
      </c>
      <c r="E205" s="31" t="s">
        <v>40</v>
      </c>
      <c r="F205" s="20" t="s">
        <v>64</v>
      </c>
      <c r="G205" s="21" t="s">
        <v>39</v>
      </c>
      <c r="H205" s="20" t="s">
        <v>75</v>
      </c>
      <c r="I205" s="19" t="s">
        <v>11</v>
      </c>
      <c r="J205" s="31" t="s">
        <v>11</v>
      </c>
      <c r="K205" s="19" t="s">
        <v>11</v>
      </c>
      <c r="L205" s="30" t="s">
        <v>311</v>
      </c>
      <c r="M205" s="128">
        <v>6057.76</v>
      </c>
      <c r="N205" s="59" t="s">
        <v>0</v>
      </c>
      <c r="O205" s="64" t="s">
        <v>312</v>
      </c>
      <c r="P205" s="26">
        <v>45093</v>
      </c>
      <c r="Q205" s="33" t="s">
        <v>698</v>
      </c>
    </row>
    <row r="206" spans="1:17" ht="35.25" customHeight="1" x14ac:dyDescent="0.2">
      <c r="A206" s="10">
        <v>16</v>
      </c>
      <c r="B206" s="1" t="s">
        <v>26</v>
      </c>
      <c r="C206" s="1">
        <v>2023</v>
      </c>
      <c r="D206" s="18" t="s">
        <v>290</v>
      </c>
      <c r="E206" s="31" t="s">
        <v>2</v>
      </c>
      <c r="F206" s="20" t="s">
        <v>3</v>
      </c>
      <c r="G206" s="21" t="s">
        <v>85</v>
      </c>
      <c r="H206" s="20" t="s">
        <v>11</v>
      </c>
      <c r="I206" s="19" t="s">
        <v>11</v>
      </c>
      <c r="J206" s="29" t="s">
        <v>59</v>
      </c>
      <c r="K206" s="19" t="s">
        <v>11</v>
      </c>
      <c r="L206" s="30" t="s">
        <v>412</v>
      </c>
      <c r="M206" s="127">
        <v>3657.5</v>
      </c>
      <c r="N206" s="24" t="s">
        <v>19</v>
      </c>
      <c r="O206" s="61" t="s">
        <v>11</v>
      </c>
      <c r="P206" s="26">
        <v>45093</v>
      </c>
      <c r="Q206" s="65" t="s">
        <v>699</v>
      </c>
    </row>
    <row r="207" spans="1:17" ht="35.25" customHeight="1" x14ac:dyDescent="0.2">
      <c r="A207" s="1">
        <v>17</v>
      </c>
      <c r="B207" s="1" t="s">
        <v>26</v>
      </c>
      <c r="C207" s="1">
        <v>2023</v>
      </c>
      <c r="D207" s="18" t="s">
        <v>290</v>
      </c>
      <c r="E207" s="31" t="s">
        <v>2</v>
      </c>
      <c r="F207" s="20" t="s">
        <v>3</v>
      </c>
      <c r="G207" s="21" t="s">
        <v>85</v>
      </c>
      <c r="H207" s="20" t="s">
        <v>11</v>
      </c>
      <c r="I207" s="19" t="s">
        <v>11</v>
      </c>
      <c r="J207" s="29" t="s">
        <v>59</v>
      </c>
      <c r="K207" s="19" t="s">
        <v>11</v>
      </c>
      <c r="L207" s="30" t="s">
        <v>413</v>
      </c>
      <c r="M207" s="127">
        <v>3657.5</v>
      </c>
      <c r="N207" s="24" t="s">
        <v>19</v>
      </c>
      <c r="O207" s="61" t="s">
        <v>11</v>
      </c>
      <c r="P207" s="26">
        <v>45093</v>
      </c>
      <c r="Q207" s="129" t="s">
        <v>700</v>
      </c>
    </row>
    <row r="208" spans="1:17" ht="35.25" customHeight="1" x14ac:dyDescent="0.2">
      <c r="A208" s="10">
        <v>18</v>
      </c>
      <c r="B208" s="1" t="s">
        <v>26</v>
      </c>
      <c r="C208" s="1">
        <v>2023</v>
      </c>
      <c r="D208" s="18" t="s">
        <v>290</v>
      </c>
      <c r="E208" s="31" t="s">
        <v>2</v>
      </c>
      <c r="F208" s="20" t="s">
        <v>3</v>
      </c>
      <c r="G208" s="21" t="s">
        <v>85</v>
      </c>
      <c r="H208" s="20" t="s">
        <v>11</v>
      </c>
      <c r="I208" s="19" t="s">
        <v>11</v>
      </c>
      <c r="J208" s="29" t="s">
        <v>59</v>
      </c>
      <c r="K208" s="19" t="s">
        <v>11</v>
      </c>
      <c r="L208" s="30" t="s">
        <v>414</v>
      </c>
      <c r="M208" s="127">
        <v>3657.5</v>
      </c>
      <c r="N208" s="24" t="s">
        <v>19</v>
      </c>
      <c r="O208" s="61" t="s">
        <v>11</v>
      </c>
      <c r="P208" s="26">
        <v>45093</v>
      </c>
      <c r="Q208" s="129" t="s">
        <v>702</v>
      </c>
    </row>
    <row r="209" spans="1:19" ht="35.25" customHeight="1" x14ac:dyDescent="0.2">
      <c r="A209" s="1">
        <v>19</v>
      </c>
      <c r="B209" s="1" t="s">
        <v>26</v>
      </c>
      <c r="C209" s="1">
        <v>2023</v>
      </c>
      <c r="D209" s="18" t="s">
        <v>349</v>
      </c>
      <c r="E209" s="31" t="s">
        <v>2</v>
      </c>
      <c r="F209" s="20" t="s">
        <v>3</v>
      </c>
      <c r="G209" s="21" t="s">
        <v>87</v>
      </c>
      <c r="H209" s="20" t="s">
        <v>11</v>
      </c>
      <c r="I209" s="19" t="s">
        <v>11</v>
      </c>
      <c r="J209" s="29" t="s">
        <v>59</v>
      </c>
      <c r="K209" s="19" t="s">
        <v>11</v>
      </c>
      <c r="L209" s="30" t="s">
        <v>411</v>
      </c>
      <c r="M209" s="127">
        <v>2033.5</v>
      </c>
      <c r="N209" s="24" t="s">
        <v>19</v>
      </c>
      <c r="O209" s="61" t="s">
        <v>11</v>
      </c>
      <c r="P209" s="26">
        <v>45093</v>
      </c>
      <c r="Q209" s="65" t="s">
        <v>699</v>
      </c>
    </row>
    <row r="210" spans="1:19" ht="35.25" customHeight="1" x14ac:dyDescent="0.2">
      <c r="A210" s="10">
        <v>20</v>
      </c>
      <c r="B210" s="1" t="s">
        <v>26</v>
      </c>
      <c r="C210" s="1">
        <v>2023</v>
      </c>
      <c r="D210" s="98" t="s">
        <v>418</v>
      </c>
      <c r="E210" s="31" t="s">
        <v>2</v>
      </c>
      <c r="F210" s="20" t="s">
        <v>15</v>
      </c>
      <c r="G210" s="21" t="s">
        <v>98</v>
      </c>
      <c r="H210" s="20" t="s">
        <v>11</v>
      </c>
      <c r="I210" s="19">
        <v>4</v>
      </c>
      <c r="J210" s="29" t="s">
        <v>59</v>
      </c>
      <c r="K210" s="19" t="s">
        <v>11</v>
      </c>
      <c r="L210" s="30" t="s">
        <v>416</v>
      </c>
      <c r="M210" s="127">
        <v>2033.5</v>
      </c>
      <c r="N210" s="24" t="s">
        <v>19</v>
      </c>
      <c r="O210" s="25" t="s">
        <v>11</v>
      </c>
      <c r="P210" s="26">
        <v>45093</v>
      </c>
      <c r="Q210" s="129" t="s">
        <v>701</v>
      </c>
    </row>
    <row r="211" spans="1:19" ht="60.75" customHeight="1" x14ac:dyDescent="0.2">
      <c r="A211" s="1">
        <v>21</v>
      </c>
      <c r="B211" s="1" t="s">
        <v>26</v>
      </c>
      <c r="C211" s="1">
        <v>2023</v>
      </c>
      <c r="D211" s="18" t="s">
        <v>417</v>
      </c>
      <c r="E211" s="31" t="s">
        <v>2</v>
      </c>
      <c r="F211" s="20" t="s">
        <v>3</v>
      </c>
      <c r="G211" s="21" t="s">
        <v>87</v>
      </c>
      <c r="H211" s="20" t="s">
        <v>11</v>
      </c>
      <c r="I211" s="19" t="s">
        <v>11</v>
      </c>
      <c r="J211" s="29" t="s">
        <v>59</v>
      </c>
      <c r="K211" s="19" t="s">
        <v>11</v>
      </c>
      <c r="L211" s="30" t="s">
        <v>410</v>
      </c>
      <c r="M211" s="127">
        <v>2033.5</v>
      </c>
      <c r="N211" s="24" t="s">
        <v>19</v>
      </c>
      <c r="O211" s="61" t="s">
        <v>11</v>
      </c>
      <c r="P211" s="26">
        <v>45093</v>
      </c>
      <c r="Q211" s="65" t="s">
        <v>704</v>
      </c>
    </row>
    <row r="212" spans="1:19" ht="35.25" customHeight="1" x14ac:dyDescent="0.2">
      <c r="A212" s="10">
        <v>22</v>
      </c>
      <c r="B212" s="1" t="s">
        <v>26</v>
      </c>
      <c r="C212" s="1">
        <v>2023</v>
      </c>
      <c r="D212" s="18" t="s">
        <v>418</v>
      </c>
      <c r="E212" s="31" t="s">
        <v>2</v>
      </c>
      <c r="F212" s="20" t="s">
        <v>15</v>
      </c>
      <c r="G212" s="21" t="s">
        <v>96</v>
      </c>
      <c r="H212" s="20" t="s">
        <v>11</v>
      </c>
      <c r="I212" s="19">
        <v>4</v>
      </c>
      <c r="J212" s="29" t="s">
        <v>59</v>
      </c>
      <c r="K212" s="19" t="s">
        <v>11</v>
      </c>
      <c r="L212" s="30" t="s">
        <v>415</v>
      </c>
      <c r="M212" s="127">
        <v>2033.5</v>
      </c>
      <c r="N212" s="24" t="s">
        <v>19</v>
      </c>
      <c r="O212" s="61" t="s">
        <v>11</v>
      </c>
      <c r="P212" s="26">
        <v>45093</v>
      </c>
      <c r="Q212" s="129" t="s">
        <v>703</v>
      </c>
    </row>
    <row r="213" spans="1:19" ht="30" customHeight="1" x14ac:dyDescent="0.2">
      <c r="A213" s="1">
        <v>23</v>
      </c>
      <c r="B213" s="1" t="s">
        <v>26</v>
      </c>
      <c r="C213" s="1">
        <v>2023</v>
      </c>
      <c r="D213" s="19" t="s">
        <v>120</v>
      </c>
      <c r="E213" s="31" t="s">
        <v>21</v>
      </c>
      <c r="F213" s="19" t="s">
        <v>11</v>
      </c>
      <c r="G213" s="21" t="s">
        <v>11</v>
      </c>
      <c r="H213" s="20" t="s">
        <v>11</v>
      </c>
      <c r="I213" s="19" t="s">
        <v>11</v>
      </c>
      <c r="J213" s="31" t="s">
        <v>11</v>
      </c>
      <c r="K213" s="19" t="s">
        <v>52</v>
      </c>
      <c r="L213" s="30" t="s">
        <v>20</v>
      </c>
      <c r="M213" s="66">
        <v>145.30000000000001</v>
      </c>
      <c r="N213" s="24" t="s">
        <v>18</v>
      </c>
      <c r="O213" s="25" t="s">
        <v>11</v>
      </c>
      <c r="P213" s="26">
        <v>45097</v>
      </c>
      <c r="Q213" s="27" t="s">
        <v>11</v>
      </c>
    </row>
    <row r="214" spans="1:19" ht="26.25" customHeight="1" x14ac:dyDescent="0.2">
      <c r="A214" s="10">
        <v>24</v>
      </c>
      <c r="B214" s="1" t="s">
        <v>26</v>
      </c>
      <c r="C214" s="1">
        <v>2023</v>
      </c>
      <c r="D214" s="19" t="s">
        <v>120</v>
      </c>
      <c r="E214" s="31" t="s">
        <v>21</v>
      </c>
      <c r="F214" s="19" t="s">
        <v>11</v>
      </c>
      <c r="G214" s="21" t="s">
        <v>11</v>
      </c>
      <c r="H214" s="20" t="s">
        <v>11</v>
      </c>
      <c r="I214" s="19" t="s">
        <v>11</v>
      </c>
      <c r="J214" s="31" t="s">
        <v>11</v>
      </c>
      <c r="K214" s="19" t="s">
        <v>52</v>
      </c>
      <c r="L214" s="30" t="s">
        <v>20</v>
      </c>
      <c r="M214" s="66">
        <v>145.30000000000001</v>
      </c>
      <c r="N214" s="24" t="s">
        <v>18</v>
      </c>
      <c r="O214" s="25" t="s">
        <v>11</v>
      </c>
      <c r="P214" s="26">
        <v>45097</v>
      </c>
      <c r="Q214" s="27" t="s">
        <v>11</v>
      </c>
    </row>
    <row r="215" spans="1:19" ht="26.25" customHeight="1" x14ac:dyDescent="0.2">
      <c r="A215" s="1">
        <v>25</v>
      </c>
      <c r="B215" s="1" t="s">
        <v>26</v>
      </c>
      <c r="C215" s="1">
        <v>2023</v>
      </c>
      <c r="D215" s="19" t="s">
        <v>120</v>
      </c>
      <c r="E215" s="31" t="s">
        <v>21</v>
      </c>
      <c r="F215" s="19" t="s">
        <v>11</v>
      </c>
      <c r="G215" s="21" t="s">
        <v>11</v>
      </c>
      <c r="H215" s="20" t="s">
        <v>11</v>
      </c>
      <c r="I215" s="19" t="s">
        <v>11</v>
      </c>
      <c r="J215" s="31" t="s">
        <v>11</v>
      </c>
      <c r="K215" s="19" t="s">
        <v>52</v>
      </c>
      <c r="L215" s="30" t="s">
        <v>20</v>
      </c>
      <c r="M215" s="66">
        <v>145.30000000000001</v>
      </c>
      <c r="N215" s="24" t="s">
        <v>18</v>
      </c>
      <c r="O215" s="25" t="s">
        <v>11</v>
      </c>
      <c r="P215" s="26">
        <v>45097</v>
      </c>
      <c r="Q215" s="27" t="s">
        <v>11</v>
      </c>
    </row>
    <row r="216" spans="1:19" ht="39.75" customHeight="1" x14ac:dyDescent="0.2">
      <c r="A216" s="10">
        <v>26</v>
      </c>
      <c r="B216" s="1" t="s">
        <v>26</v>
      </c>
      <c r="C216" s="1">
        <v>2023</v>
      </c>
      <c r="D216" s="98" t="s">
        <v>419</v>
      </c>
      <c r="E216" s="31" t="s">
        <v>420</v>
      </c>
      <c r="F216" s="20" t="s">
        <v>101</v>
      </c>
      <c r="G216" s="21" t="s">
        <v>102</v>
      </c>
      <c r="H216" s="20" t="s">
        <v>11</v>
      </c>
      <c r="I216" s="19">
        <v>6</v>
      </c>
      <c r="J216" s="31" t="s">
        <v>11</v>
      </c>
      <c r="K216" s="19" t="s">
        <v>11</v>
      </c>
      <c r="L216" s="30" t="s">
        <v>439</v>
      </c>
      <c r="M216" s="23">
        <v>2611.69</v>
      </c>
      <c r="N216" s="24" t="s">
        <v>19</v>
      </c>
      <c r="O216" s="25" t="s">
        <v>11</v>
      </c>
      <c r="P216" s="26">
        <v>45099</v>
      </c>
      <c r="Q216" s="27" t="s">
        <v>705</v>
      </c>
    </row>
    <row r="217" spans="1:19" ht="26.25" customHeight="1" x14ac:dyDescent="0.2">
      <c r="A217" s="1">
        <v>27</v>
      </c>
      <c r="B217" s="1" t="s">
        <v>26</v>
      </c>
      <c r="C217" s="1">
        <v>2023</v>
      </c>
      <c r="D217" s="18" t="s">
        <v>123</v>
      </c>
      <c r="E217" s="31" t="s">
        <v>55</v>
      </c>
      <c r="F217" s="20" t="s">
        <v>64</v>
      </c>
      <c r="G217" s="21" t="s">
        <v>65</v>
      </c>
      <c r="H217" s="20" t="s">
        <v>66</v>
      </c>
      <c r="I217" s="19" t="s">
        <v>11</v>
      </c>
      <c r="J217" s="31" t="s">
        <v>11</v>
      </c>
      <c r="K217" s="19" t="s">
        <v>11</v>
      </c>
      <c r="L217" s="30" t="s">
        <v>323</v>
      </c>
      <c r="M217" s="23">
        <v>2313.54</v>
      </c>
      <c r="N217" s="24" t="s">
        <v>22</v>
      </c>
      <c r="O217" s="25" t="s">
        <v>11</v>
      </c>
      <c r="P217" s="26">
        <v>45099</v>
      </c>
      <c r="Q217" s="62" t="s">
        <v>421</v>
      </c>
      <c r="R217" s="67"/>
      <c r="S217" s="68"/>
    </row>
    <row r="218" spans="1:19" ht="31.5" customHeight="1" x14ac:dyDescent="0.2">
      <c r="A218" s="10">
        <v>28</v>
      </c>
      <c r="B218" s="1" t="s">
        <v>26</v>
      </c>
      <c r="C218" s="1">
        <v>2023</v>
      </c>
      <c r="D218" s="18" t="s">
        <v>124</v>
      </c>
      <c r="E218" s="31" t="s">
        <v>24</v>
      </c>
      <c r="F218" s="20" t="s">
        <v>64</v>
      </c>
      <c r="G218" s="21" t="s">
        <v>23</v>
      </c>
      <c r="H218" s="20" t="s">
        <v>68</v>
      </c>
      <c r="I218" s="19" t="s">
        <v>11</v>
      </c>
      <c r="J218" s="31" t="s">
        <v>11</v>
      </c>
      <c r="K218" s="19" t="s">
        <v>11</v>
      </c>
      <c r="L218" s="30" t="s">
        <v>401</v>
      </c>
      <c r="M218" s="23">
        <v>22.57</v>
      </c>
      <c r="N218" s="24" t="s">
        <v>22</v>
      </c>
      <c r="O218" s="25" t="s">
        <v>277</v>
      </c>
      <c r="P218" s="26">
        <v>45099</v>
      </c>
      <c r="Q218" s="62" t="s">
        <v>11</v>
      </c>
      <c r="R218" s="68"/>
    </row>
    <row r="219" spans="1:19" ht="49.5" customHeight="1" x14ac:dyDescent="0.2">
      <c r="A219" s="1">
        <v>29</v>
      </c>
      <c r="B219" s="1" t="s">
        <v>26</v>
      </c>
      <c r="C219" s="1">
        <v>2023</v>
      </c>
      <c r="D219" s="18" t="s">
        <v>124</v>
      </c>
      <c r="E219" s="31" t="s">
        <v>24</v>
      </c>
      <c r="F219" s="20" t="s">
        <v>64</v>
      </c>
      <c r="G219" s="21" t="s">
        <v>23</v>
      </c>
      <c r="H219" s="20" t="s">
        <v>68</v>
      </c>
      <c r="I219" s="19" t="s">
        <v>11</v>
      </c>
      <c r="J219" s="31" t="s">
        <v>11</v>
      </c>
      <c r="K219" s="19" t="s">
        <v>11</v>
      </c>
      <c r="L219" s="30" t="s">
        <v>400</v>
      </c>
      <c r="M219" s="23">
        <v>69.98</v>
      </c>
      <c r="N219" s="24" t="s">
        <v>22</v>
      </c>
      <c r="O219" s="25" t="s">
        <v>277</v>
      </c>
      <c r="P219" s="26">
        <v>45099</v>
      </c>
      <c r="Q219" s="19" t="s">
        <v>11</v>
      </c>
    </row>
    <row r="220" spans="1:19" ht="49.5" customHeight="1" x14ac:dyDescent="0.2">
      <c r="A220" s="10">
        <v>30</v>
      </c>
      <c r="B220" s="1" t="s">
        <v>26</v>
      </c>
      <c r="C220" s="1">
        <v>2023</v>
      </c>
      <c r="D220" s="18" t="s">
        <v>601</v>
      </c>
      <c r="E220" s="31" t="s">
        <v>56</v>
      </c>
      <c r="F220" s="20" t="s">
        <v>64</v>
      </c>
      <c r="G220" s="21" t="s">
        <v>65</v>
      </c>
      <c r="H220" s="20" t="s">
        <v>67</v>
      </c>
      <c r="I220" s="19" t="s">
        <v>11</v>
      </c>
      <c r="J220" s="31" t="s">
        <v>11</v>
      </c>
      <c r="K220" s="19" t="s">
        <v>11</v>
      </c>
      <c r="L220" s="30" t="s">
        <v>321</v>
      </c>
      <c r="M220" s="23">
        <v>945.6</v>
      </c>
      <c r="N220" s="24" t="s">
        <v>0</v>
      </c>
      <c r="O220" s="25" t="s">
        <v>11</v>
      </c>
      <c r="P220" s="26">
        <v>45100</v>
      </c>
      <c r="Q220" s="33" t="s">
        <v>309</v>
      </c>
    </row>
    <row r="221" spans="1:19" ht="49.5" customHeight="1" x14ac:dyDescent="0.2">
      <c r="A221" s="1">
        <v>31</v>
      </c>
      <c r="B221" s="1" t="s">
        <v>26</v>
      </c>
      <c r="C221" s="1">
        <v>2023</v>
      </c>
      <c r="D221" s="18" t="s">
        <v>124</v>
      </c>
      <c r="E221" s="31" t="s">
        <v>42</v>
      </c>
      <c r="F221" s="20" t="s">
        <v>64</v>
      </c>
      <c r="G221" s="21" t="s">
        <v>23</v>
      </c>
      <c r="H221" s="20" t="s">
        <v>161</v>
      </c>
      <c r="I221" s="19" t="s">
        <v>11</v>
      </c>
      <c r="J221" s="31" t="s">
        <v>11</v>
      </c>
      <c r="K221" s="19" t="s">
        <v>11</v>
      </c>
      <c r="L221" s="30" t="s">
        <v>429</v>
      </c>
      <c r="M221" s="127">
        <v>1403.51</v>
      </c>
      <c r="N221" s="24" t="s">
        <v>0</v>
      </c>
      <c r="O221" s="25" t="s">
        <v>278</v>
      </c>
      <c r="P221" s="26">
        <v>45103</v>
      </c>
      <c r="Q221" s="63" t="s">
        <v>398</v>
      </c>
    </row>
    <row r="222" spans="1:19" ht="49.5" customHeight="1" x14ac:dyDescent="0.2">
      <c r="A222" s="10">
        <v>32</v>
      </c>
      <c r="B222" s="1" t="s">
        <v>26</v>
      </c>
      <c r="C222" s="1">
        <v>2023</v>
      </c>
      <c r="D222" s="18" t="s">
        <v>156</v>
      </c>
      <c r="E222" s="31" t="s">
        <v>32</v>
      </c>
      <c r="F222" s="20" t="s">
        <v>64</v>
      </c>
      <c r="G222" s="21" t="s">
        <v>10</v>
      </c>
      <c r="H222" s="20" t="s">
        <v>154</v>
      </c>
      <c r="I222" s="19" t="s">
        <v>11</v>
      </c>
      <c r="J222" s="31" t="s">
        <v>11</v>
      </c>
      <c r="K222" s="19" t="s">
        <v>11</v>
      </c>
      <c r="L222" s="30" t="s">
        <v>423</v>
      </c>
      <c r="M222" s="127">
        <f>441</f>
        <v>441</v>
      </c>
      <c r="N222" s="24" t="s">
        <v>0</v>
      </c>
      <c r="O222" s="34" t="s">
        <v>399</v>
      </c>
      <c r="P222" s="26">
        <v>45103</v>
      </c>
      <c r="Q222" s="33" t="s">
        <v>422</v>
      </c>
    </row>
    <row r="223" spans="1:19" ht="54.75" customHeight="1" x14ac:dyDescent="0.2">
      <c r="A223" s="1">
        <v>33</v>
      </c>
      <c r="B223" s="1" t="s">
        <v>26</v>
      </c>
      <c r="C223" s="1">
        <v>2023</v>
      </c>
      <c r="D223" s="18" t="s">
        <v>156</v>
      </c>
      <c r="E223" s="31" t="s">
        <v>32</v>
      </c>
      <c r="F223" s="20" t="s">
        <v>64</v>
      </c>
      <c r="G223" s="21" t="s">
        <v>10</v>
      </c>
      <c r="H223" s="20" t="s">
        <v>154</v>
      </c>
      <c r="I223" s="19" t="s">
        <v>11</v>
      </c>
      <c r="J223" s="31" t="s">
        <v>11</v>
      </c>
      <c r="K223" s="19" t="s">
        <v>11</v>
      </c>
      <c r="L223" s="30" t="s">
        <v>185</v>
      </c>
      <c r="M223" s="127">
        <f>246.96</f>
        <v>246.96</v>
      </c>
      <c r="N223" s="24" t="s">
        <v>0</v>
      </c>
      <c r="O223" s="64" t="s">
        <v>599</v>
      </c>
      <c r="P223" s="26">
        <v>45103</v>
      </c>
      <c r="Q223" s="63" t="s">
        <v>398</v>
      </c>
    </row>
    <row r="224" spans="1:19" ht="32.25" customHeight="1" x14ac:dyDescent="0.2">
      <c r="A224" s="10">
        <v>34</v>
      </c>
      <c r="B224" s="1" t="s">
        <v>26</v>
      </c>
      <c r="C224" s="1">
        <v>2023</v>
      </c>
      <c r="D224" s="100" t="s">
        <v>425</v>
      </c>
      <c r="E224" s="31" t="s">
        <v>2</v>
      </c>
      <c r="F224" s="20" t="s">
        <v>3</v>
      </c>
      <c r="G224" s="21" t="s">
        <v>88</v>
      </c>
      <c r="H224" s="20" t="s">
        <v>11</v>
      </c>
      <c r="I224" s="19" t="s">
        <v>11</v>
      </c>
      <c r="J224" s="29" t="s">
        <v>59</v>
      </c>
      <c r="K224" s="47" t="s">
        <v>46</v>
      </c>
      <c r="L224" s="30" t="s">
        <v>424</v>
      </c>
      <c r="M224" s="128">
        <v>871.5</v>
      </c>
      <c r="N224" s="24" t="s">
        <v>19</v>
      </c>
      <c r="O224" s="61" t="s">
        <v>11</v>
      </c>
      <c r="P224" s="26">
        <v>45104</v>
      </c>
      <c r="Q224" s="63" t="s">
        <v>426</v>
      </c>
    </row>
    <row r="225" spans="1:17" ht="32.25" customHeight="1" x14ac:dyDescent="0.2">
      <c r="A225" s="1">
        <v>35</v>
      </c>
      <c r="B225" s="1" t="s">
        <v>26</v>
      </c>
      <c r="C225" s="1">
        <v>2023</v>
      </c>
      <c r="D225" s="98" t="s">
        <v>425</v>
      </c>
      <c r="E225" s="31" t="s">
        <v>2</v>
      </c>
      <c r="F225" s="20" t="s">
        <v>3</v>
      </c>
      <c r="G225" s="21" t="s">
        <v>88</v>
      </c>
      <c r="H225" s="19" t="s">
        <v>11</v>
      </c>
      <c r="I225" s="19" t="s">
        <v>11</v>
      </c>
      <c r="J225" s="29" t="s">
        <v>59</v>
      </c>
      <c r="K225" s="47" t="s">
        <v>46</v>
      </c>
      <c r="L225" s="30" t="s">
        <v>441</v>
      </c>
      <c r="M225" s="128">
        <v>1452.5</v>
      </c>
      <c r="N225" s="24" t="s">
        <v>19</v>
      </c>
      <c r="O225" s="61" t="s">
        <v>11</v>
      </c>
      <c r="P225" s="26">
        <v>45104</v>
      </c>
      <c r="Q225" s="33" t="s">
        <v>426</v>
      </c>
    </row>
    <row r="226" spans="1:17" ht="45.75" customHeight="1" x14ac:dyDescent="0.2">
      <c r="A226" s="10">
        <v>36</v>
      </c>
      <c r="B226" s="1" t="s">
        <v>26</v>
      </c>
      <c r="C226" s="1">
        <v>2023</v>
      </c>
      <c r="D226" s="98" t="s">
        <v>425</v>
      </c>
      <c r="E226" s="31" t="s">
        <v>2</v>
      </c>
      <c r="F226" s="20" t="s">
        <v>3</v>
      </c>
      <c r="G226" s="21" t="s">
        <v>88</v>
      </c>
      <c r="H226" s="19" t="s">
        <v>11</v>
      </c>
      <c r="I226" s="19" t="s">
        <v>11</v>
      </c>
      <c r="J226" s="29" t="s">
        <v>59</v>
      </c>
      <c r="K226" s="47" t="s">
        <v>46</v>
      </c>
      <c r="L226" s="30" t="s">
        <v>442</v>
      </c>
      <c r="M226" s="128">
        <v>1452.5</v>
      </c>
      <c r="N226" s="24" t="s">
        <v>19</v>
      </c>
      <c r="O226" s="61" t="s">
        <v>11</v>
      </c>
      <c r="P226" s="26">
        <v>45104</v>
      </c>
      <c r="Q226" s="63" t="s">
        <v>426</v>
      </c>
    </row>
    <row r="227" spans="1:17" ht="54" customHeight="1" x14ac:dyDescent="0.2">
      <c r="A227" s="1">
        <v>37</v>
      </c>
      <c r="B227" s="1" t="s">
        <v>26</v>
      </c>
      <c r="C227" s="1">
        <v>2023</v>
      </c>
      <c r="D227" s="98" t="s">
        <v>349</v>
      </c>
      <c r="E227" s="31" t="s">
        <v>116</v>
      </c>
      <c r="F227" s="20" t="s">
        <v>3</v>
      </c>
      <c r="G227" s="21" t="s">
        <v>86</v>
      </c>
      <c r="H227" s="19" t="s">
        <v>11</v>
      </c>
      <c r="I227" s="19" t="s">
        <v>11</v>
      </c>
      <c r="J227" s="29" t="s">
        <v>59</v>
      </c>
      <c r="K227" s="19" t="s">
        <v>11</v>
      </c>
      <c r="L227" s="30" t="s">
        <v>449</v>
      </c>
      <c r="M227" s="23">
        <v>2572.34</v>
      </c>
      <c r="N227" s="24" t="s">
        <v>0</v>
      </c>
      <c r="O227" s="25" t="s">
        <v>437</v>
      </c>
      <c r="P227" s="26">
        <v>45105</v>
      </c>
      <c r="Q227" s="33" t="s">
        <v>438</v>
      </c>
    </row>
    <row r="228" spans="1:17" ht="32.25" customHeight="1" x14ac:dyDescent="0.2">
      <c r="A228" s="10">
        <v>38</v>
      </c>
      <c r="B228" s="1" t="s">
        <v>26</v>
      </c>
      <c r="C228" s="1">
        <v>2023</v>
      </c>
      <c r="D228" s="18" t="s">
        <v>409</v>
      </c>
      <c r="E228" s="31" t="s">
        <v>779</v>
      </c>
      <c r="F228" s="20" t="s">
        <v>3</v>
      </c>
      <c r="G228" s="21" t="s">
        <v>49</v>
      </c>
      <c r="H228" s="19" t="s">
        <v>11</v>
      </c>
      <c r="I228" s="19" t="s">
        <v>11</v>
      </c>
      <c r="J228" s="29" t="s">
        <v>59</v>
      </c>
      <c r="K228" s="19" t="s">
        <v>11</v>
      </c>
      <c r="L228" s="30" t="s">
        <v>435</v>
      </c>
      <c r="M228" s="23">
        <v>5000</v>
      </c>
      <c r="N228" s="24" t="s">
        <v>19</v>
      </c>
      <c r="O228" s="61" t="s">
        <v>11</v>
      </c>
      <c r="P228" s="26">
        <v>45105</v>
      </c>
      <c r="Q228" s="33" t="s">
        <v>11</v>
      </c>
    </row>
    <row r="229" spans="1:17" ht="32.25" customHeight="1" x14ac:dyDescent="0.2">
      <c r="A229" s="1">
        <v>39</v>
      </c>
      <c r="B229" s="1" t="s">
        <v>26</v>
      </c>
      <c r="C229" s="1">
        <v>2023</v>
      </c>
      <c r="D229" s="18" t="s">
        <v>409</v>
      </c>
      <c r="E229" s="31" t="s">
        <v>779</v>
      </c>
      <c r="F229" s="20" t="s">
        <v>3</v>
      </c>
      <c r="G229" s="21" t="s">
        <v>48</v>
      </c>
      <c r="H229" s="19" t="s">
        <v>11</v>
      </c>
      <c r="I229" s="19" t="s">
        <v>11</v>
      </c>
      <c r="J229" s="29" t="s">
        <v>59</v>
      </c>
      <c r="K229" s="19" t="s">
        <v>11</v>
      </c>
      <c r="L229" s="30" t="s">
        <v>434</v>
      </c>
      <c r="M229" s="23">
        <v>2500</v>
      </c>
      <c r="N229" s="24" t="s">
        <v>19</v>
      </c>
      <c r="O229" s="61" t="s">
        <v>11</v>
      </c>
      <c r="P229" s="26">
        <v>45106</v>
      </c>
      <c r="Q229" s="33" t="s">
        <v>11</v>
      </c>
    </row>
    <row r="230" spans="1:17" s="46" customFormat="1" x14ac:dyDescent="0.2">
      <c r="A230" s="3">
        <v>1</v>
      </c>
      <c r="B230" s="3" t="s">
        <v>451</v>
      </c>
      <c r="C230" s="3">
        <v>2023</v>
      </c>
      <c r="D230" s="99" t="s">
        <v>127</v>
      </c>
      <c r="E230" s="36" t="s">
        <v>43</v>
      </c>
      <c r="F230" s="37" t="s">
        <v>64</v>
      </c>
      <c r="G230" s="38" t="s">
        <v>71</v>
      </c>
      <c r="H230" s="37" t="s">
        <v>74</v>
      </c>
      <c r="I230" s="39" t="s">
        <v>11</v>
      </c>
      <c r="J230" s="39" t="s">
        <v>11</v>
      </c>
      <c r="K230" s="39" t="s">
        <v>11</v>
      </c>
      <c r="L230" s="40" t="s">
        <v>430</v>
      </c>
      <c r="M230" s="41">
        <v>137</v>
      </c>
      <c r="N230" s="42" t="s">
        <v>0</v>
      </c>
      <c r="O230" s="39" t="s">
        <v>11</v>
      </c>
      <c r="P230" s="44">
        <v>45110</v>
      </c>
      <c r="Q230" s="3" t="s">
        <v>11</v>
      </c>
    </row>
    <row r="231" spans="1:17" ht="25.5" x14ac:dyDescent="0.2">
      <c r="A231" s="1">
        <v>2</v>
      </c>
      <c r="B231" s="1" t="s">
        <v>451</v>
      </c>
      <c r="C231" s="1">
        <v>2023</v>
      </c>
      <c r="D231" s="18" t="s">
        <v>123</v>
      </c>
      <c r="E231" s="31" t="s">
        <v>55</v>
      </c>
      <c r="F231" s="20" t="s">
        <v>64</v>
      </c>
      <c r="G231" s="21" t="s">
        <v>65</v>
      </c>
      <c r="H231" s="20" t="s">
        <v>66</v>
      </c>
      <c r="I231" s="19" t="s">
        <v>11</v>
      </c>
      <c r="J231" s="31" t="s">
        <v>11</v>
      </c>
      <c r="K231" s="19" t="s">
        <v>11</v>
      </c>
      <c r="L231" s="30" t="s">
        <v>322</v>
      </c>
      <c r="M231" s="32">
        <v>416</v>
      </c>
      <c r="N231" s="24" t="s">
        <v>590</v>
      </c>
      <c r="O231" s="19" t="s">
        <v>11</v>
      </c>
      <c r="P231" s="26">
        <v>45111</v>
      </c>
      <c r="Q231" s="1" t="s">
        <v>11</v>
      </c>
    </row>
    <row r="232" spans="1:17" x14ac:dyDescent="0.2">
      <c r="A232" s="1">
        <v>3</v>
      </c>
      <c r="B232" s="1" t="s">
        <v>451</v>
      </c>
      <c r="C232" s="1">
        <v>2023</v>
      </c>
      <c r="D232" s="18" t="s">
        <v>131</v>
      </c>
      <c r="E232" s="31" t="s">
        <v>16</v>
      </c>
      <c r="F232" s="20" t="s">
        <v>64</v>
      </c>
      <c r="G232" s="21" t="s">
        <v>71</v>
      </c>
      <c r="H232" s="20" t="s">
        <v>1060</v>
      </c>
      <c r="I232" s="19" t="s">
        <v>11</v>
      </c>
      <c r="J232" s="31" t="s">
        <v>11</v>
      </c>
      <c r="K232" s="19" t="s">
        <v>11</v>
      </c>
      <c r="L232" s="30" t="s">
        <v>17</v>
      </c>
      <c r="M232" s="32">
        <v>4800</v>
      </c>
      <c r="N232" s="24" t="s">
        <v>19</v>
      </c>
      <c r="O232" s="61" t="s">
        <v>452</v>
      </c>
      <c r="P232" s="26">
        <v>45111</v>
      </c>
      <c r="Q232" s="62" t="s">
        <v>11</v>
      </c>
    </row>
    <row r="233" spans="1:17" ht="25.5" x14ac:dyDescent="0.2">
      <c r="A233" s="1">
        <v>4</v>
      </c>
      <c r="B233" s="1" t="s">
        <v>451</v>
      </c>
      <c r="C233" s="1">
        <v>2023</v>
      </c>
      <c r="D233" s="18" t="s">
        <v>123</v>
      </c>
      <c r="E233" s="31" t="s">
        <v>54</v>
      </c>
      <c r="F233" s="20" t="s">
        <v>64</v>
      </c>
      <c r="G233" s="21" t="s">
        <v>65</v>
      </c>
      <c r="H233" s="20" t="s">
        <v>129</v>
      </c>
      <c r="I233" s="19" t="s">
        <v>11</v>
      </c>
      <c r="J233" s="31" t="s">
        <v>11</v>
      </c>
      <c r="K233" s="19" t="s">
        <v>11</v>
      </c>
      <c r="L233" s="30" t="s">
        <v>320</v>
      </c>
      <c r="M233" s="32">
        <v>4296</v>
      </c>
      <c r="N233" s="24" t="s">
        <v>19</v>
      </c>
      <c r="O233" s="19" t="s">
        <v>11</v>
      </c>
      <c r="P233" s="26">
        <v>45111</v>
      </c>
      <c r="Q233" s="19" t="s">
        <v>11</v>
      </c>
    </row>
    <row r="234" spans="1:17" ht="25.5" x14ac:dyDescent="0.2">
      <c r="A234" s="1">
        <v>5</v>
      </c>
      <c r="B234" s="1" t="s">
        <v>451</v>
      </c>
      <c r="C234" s="1">
        <v>2023</v>
      </c>
      <c r="D234" s="18" t="s">
        <v>121</v>
      </c>
      <c r="E234" s="31" t="s">
        <v>57</v>
      </c>
      <c r="F234" s="20" t="s">
        <v>64</v>
      </c>
      <c r="G234" s="21" t="s">
        <v>65</v>
      </c>
      <c r="H234" s="20" t="s">
        <v>13</v>
      </c>
      <c r="I234" s="19" t="s">
        <v>11</v>
      </c>
      <c r="J234" s="31" t="s">
        <v>11</v>
      </c>
      <c r="K234" s="19" t="s">
        <v>11</v>
      </c>
      <c r="L234" s="30" t="s">
        <v>317</v>
      </c>
      <c r="M234" s="32">
        <v>12500</v>
      </c>
      <c r="N234" s="24" t="s">
        <v>19</v>
      </c>
      <c r="O234" s="34" t="s">
        <v>453</v>
      </c>
      <c r="P234" s="26">
        <v>45111</v>
      </c>
      <c r="Q234" s="1" t="s">
        <v>11</v>
      </c>
    </row>
    <row r="235" spans="1:17" x14ac:dyDescent="0.2">
      <c r="A235" s="1">
        <v>6</v>
      </c>
      <c r="B235" s="1" t="s">
        <v>451</v>
      </c>
      <c r="C235" s="1">
        <v>2023</v>
      </c>
      <c r="D235" s="19" t="s">
        <v>120</v>
      </c>
      <c r="E235" s="31" t="s">
        <v>4</v>
      </c>
      <c r="F235" s="20" t="s">
        <v>64</v>
      </c>
      <c r="G235" s="21" t="s">
        <v>10</v>
      </c>
      <c r="H235" s="20" t="s">
        <v>155</v>
      </c>
      <c r="I235" s="19" t="s">
        <v>11</v>
      </c>
      <c r="J235" s="31" t="s">
        <v>11</v>
      </c>
      <c r="K235" s="19" t="s">
        <v>11</v>
      </c>
      <c r="L235" s="30" t="s">
        <v>458</v>
      </c>
      <c r="M235" s="32">
        <v>71.97</v>
      </c>
      <c r="N235" s="24" t="s">
        <v>18</v>
      </c>
      <c r="O235" s="25" t="s">
        <v>11</v>
      </c>
      <c r="P235" s="26">
        <v>45111</v>
      </c>
      <c r="Q235" s="27" t="s">
        <v>11</v>
      </c>
    </row>
    <row r="236" spans="1:17" ht="25.5" x14ac:dyDescent="0.2">
      <c r="A236" s="1">
        <v>7</v>
      </c>
      <c r="B236" s="1" t="s">
        <v>451</v>
      </c>
      <c r="C236" s="1">
        <v>2023</v>
      </c>
      <c r="D236" s="18" t="s">
        <v>123</v>
      </c>
      <c r="E236" s="31" t="s">
        <v>55</v>
      </c>
      <c r="F236" s="20" t="s">
        <v>64</v>
      </c>
      <c r="G236" s="21" t="s">
        <v>65</v>
      </c>
      <c r="H236" s="20" t="s">
        <v>66</v>
      </c>
      <c r="I236" s="19" t="s">
        <v>11</v>
      </c>
      <c r="J236" s="31" t="s">
        <v>11</v>
      </c>
      <c r="K236" s="19" t="s">
        <v>11</v>
      </c>
      <c r="L236" s="30" t="s">
        <v>323</v>
      </c>
      <c r="M236" s="32">
        <v>3206.68</v>
      </c>
      <c r="N236" s="24" t="s">
        <v>22</v>
      </c>
      <c r="O236" s="19" t="s">
        <v>11</v>
      </c>
      <c r="P236" s="26">
        <v>45114</v>
      </c>
      <c r="Q236" s="1" t="s">
        <v>11</v>
      </c>
    </row>
    <row r="237" spans="1:17" ht="25.5" x14ac:dyDescent="0.2">
      <c r="A237" s="1">
        <v>8</v>
      </c>
      <c r="B237" s="1" t="s">
        <v>451</v>
      </c>
      <c r="C237" s="1">
        <v>2023</v>
      </c>
      <c r="D237" s="18" t="s">
        <v>130</v>
      </c>
      <c r="E237" s="31" t="s">
        <v>41</v>
      </c>
      <c r="F237" s="20" t="s">
        <v>64</v>
      </c>
      <c r="G237" s="21" t="s">
        <v>71</v>
      </c>
      <c r="H237" s="20" t="s">
        <v>25</v>
      </c>
      <c r="I237" s="19" t="s">
        <v>11</v>
      </c>
      <c r="J237" s="31" t="s">
        <v>11</v>
      </c>
      <c r="K237" s="19" t="s">
        <v>11</v>
      </c>
      <c r="L237" s="30" t="s">
        <v>27</v>
      </c>
      <c r="M237" s="32">
        <v>386.05</v>
      </c>
      <c r="N237" s="24" t="s">
        <v>0</v>
      </c>
      <c r="O237" s="25" t="s">
        <v>11</v>
      </c>
      <c r="P237" s="26">
        <v>45117</v>
      </c>
      <c r="Q237" s="62" t="s">
        <v>11</v>
      </c>
    </row>
    <row r="238" spans="1:17" ht="25.5" x14ac:dyDescent="0.2">
      <c r="A238" s="1">
        <v>9</v>
      </c>
      <c r="B238" s="1" t="s">
        <v>451</v>
      </c>
      <c r="C238" s="1">
        <v>2023</v>
      </c>
      <c r="D238" s="18" t="s">
        <v>136</v>
      </c>
      <c r="E238" s="31" t="s">
        <v>44</v>
      </c>
      <c r="F238" s="20" t="s">
        <v>64</v>
      </c>
      <c r="G238" s="21" t="s">
        <v>71</v>
      </c>
      <c r="H238" s="20" t="s">
        <v>14</v>
      </c>
      <c r="I238" s="19" t="s">
        <v>11</v>
      </c>
      <c r="J238" s="31" t="s">
        <v>11</v>
      </c>
      <c r="K238" s="19" t="s">
        <v>11</v>
      </c>
      <c r="L238" s="30" t="s">
        <v>308</v>
      </c>
      <c r="M238" s="32">
        <v>1300</v>
      </c>
      <c r="N238" s="24" t="s">
        <v>0</v>
      </c>
      <c r="O238" s="61" t="s">
        <v>460</v>
      </c>
      <c r="P238" s="26">
        <v>45117</v>
      </c>
      <c r="Q238" s="27" t="s">
        <v>11</v>
      </c>
    </row>
    <row r="239" spans="1:17" ht="25.5" x14ac:dyDescent="0.2">
      <c r="A239" s="1">
        <v>10</v>
      </c>
      <c r="B239" s="1" t="s">
        <v>451</v>
      </c>
      <c r="C239" s="1">
        <v>2023</v>
      </c>
      <c r="D239" s="18" t="s">
        <v>601</v>
      </c>
      <c r="E239" s="31" t="s">
        <v>56</v>
      </c>
      <c r="F239" s="20" t="s">
        <v>64</v>
      </c>
      <c r="G239" s="21" t="s">
        <v>65</v>
      </c>
      <c r="H239" s="20" t="s">
        <v>67</v>
      </c>
      <c r="I239" s="19" t="s">
        <v>11</v>
      </c>
      <c r="J239" s="31" t="s">
        <v>11</v>
      </c>
      <c r="K239" s="19" t="s">
        <v>11</v>
      </c>
      <c r="L239" s="30" t="s">
        <v>321</v>
      </c>
      <c r="M239" s="23">
        <v>945.6</v>
      </c>
      <c r="N239" s="24" t="s">
        <v>0</v>
      </c>
      <c r="O239" s="25" t="s">
        <v>11</v>
      </c>
      <c r="P239" s="26">
        <v>45117</v>
      </c>
      <c r="Q239" s="33" t="s">
        <v>309</v>
      </c>
    </row>
    <row r="240" spans="1:17" ht="25.5" x14ac:dyDescent="0.2">
      <c r="A240" s="1">
        <v>11</v>
      </c>
      <c r="B240" s="1" t="s">
        <v>451</v>
      </c>
      <c r="C240" s="1">
        <v>2023</v>
      </c>
      <c r="D240" s="18" t="s">
        <v>124</v>
      </c>
      <c r="E240" s="19" t="s">
        <v>24</v>
      </c>
      <c r="F240" s="20" t="s">
        <v>64</v>
      </c>
      <c r="G240" s="21" t="s">
        <v>23</v>
      </c>
      <c r="H240" s="20" t="s">
        <v>68</v>
      </c>
      <c r="I240" s="19" t="s">
        <v>11</v>
      </c>
      <c r="J240" s="31" t="s">
        <v>11</v>
      </c>
      <c r="K240" s="19" t="s">
        <v>11</v>
      </c>
      <c r="L240" s="30" t="s">
        <v>464</v>
      </c>
      <c r="M240" s="32">
        <v>22.43</v>
      </c>
      <c r="N240" s="24" t="s">
        <v>22</v>
      </c>
      <c r="O240" s="25" t="s">
        <v>278</v>
      </c>
      <c r="P240" s="26">
        <v>45117</v>
      </c>
      <c r="Q240" s="1" t="s">
        <v>11</v>
      </c>
    </row>
    <row r="241" spans="1:17" ht="25.5" x14ac:dyDescent="0.2">
      <c r="A241" s="1">
        <v>12</v>
      </c>
      <c r="B241" s="1" t="s">
        <v>451</v>
      </c>
      <c r="C241" s="1">
        <v>2023</v>
      </c>
      <c r="D241" s="18" t="s">
        <v>124</v>
      </c>
      <c r="E241" s="19" t="s">
        <v>24</v>
      </c>
      <c r="F241" s="20" t="s">
        <v>64</v>
      </c>
      <c r="G241" s="21" t="s">
        <v>23</v>
      </c>
      <c r="H241" s="20" t="s">
        <v>68</v>
      </c>
      <c r="I241" s="19" t="s">
        <v>11</v>
      </c>
      <c r="J241" s="31" t="s">
        <v>11</v>
      </c>
      <c r="K241" s="19" t="s">
        <v>11</v>
      </c>
      <c r="L241" s="30" t="s">
        <v>465</v>
      </c>
      <c r="M241" s="32">
        <v>69.53</v>
      </c>
      <c r="N241" s="24" t="s">
        <v>22</v>
      </c>
      <c r="O241" s="25" t="s">
        <v>278</v>
      </c>
      <c r="P241" s="26">
        <v>45117</v>
      </c>
      <c r="Q241" s="1" t="s">
        <v>11</v>
      </c>
    </row>
    <row r="242" spans="1:17" ht="38.25" x14ac:dyDescent="0.2">
      <c r="A242" s="1">
        <v>13</v>
      </c>
      <c r="B242" s="1" t="s">
        <v>451</v>
      </c>
      <c r="C242" s="1">
        <v>2023</v>
      </c>
      <c r="D242" s="18" t="s">
        <v>495</v>
      </c>
      <c r="E242" s="31" t="s">
        <v>770</v>
      </c>
      <c r="F242" s="20" t="s">
        <v>89</v>
      </c>
      <c r="G242" s="21" t="s">
        <v>92</v>
      </c>
      <c r="H242" s="19" t="s">
        <v>11</v>
      </c>
      <c r="I242" s="19" t="s">
        <v>11</v>
      </c>
      <c r="J242" s="69" t="s">
        <v>539</v>
      </c>
      <c r="K242" s="47" t="s">
        <v>46</v>
      </c>
      <c r="L242" s="30" t="s">
        <v>561</v>
      </c>
      <c r="M242" s="32">
        <v>11800</v>
      </c>
      <c r="N242" s="24" t="s">
        <v>19</v>
      </c>
      <c r="O242" s="19" t="s">
        <v>496</v>
      </c>
      <c r="P242" s="26">
        <v>45124</v>
      </c>
      <c r="Q242" s="1" t="s">
        <v>11</v>
      </c>
    </row>
    <row r="243" spans="1:17" s="75" customFormat="1" ht="26.25" x14ac:dyDescent="0.25">
      <c r="A243" s="1">
        <v>14</v>
      </c>
      <c r="B243" s="10" t="s">
        <v>451</v>
      </c>
      <c r="C243" s="10">
        <v>2023</v>
      </c>
      <c r="D243" s="136" t="s">
        <v>758</v>
      </c>
      <c r="E243" s="8" t="s">
        <v>757</v>
      </c>
      <c r="F243" s="71" t="s">
        <v>64</v>
      </c>
      <c r="G243" s="72" t="s">
        <v>77</v>
      </c>
      <c r="H243" s="71" t="s">
        <v>78</v>
      </c>
      <c r="I243" s="10" t="s">
        <v>11</v>
      </c>
      <c r="J243" s="70" t="s">
        <v>11</v>
      </c>
      <c r="K243" s="10" t="s">
        <v>11</v>
      </c>
      <c r="L243" s="73" t="s">
        <v>759</v>
      </c>
      <c r="M243" s="74">
        <v>130</v>
      </c>
      <c r="N243" s="24" t="s">
        <v>19</v>
      </c>
      <c r="O243" s="8" t="s">
        <v>11</v>
      </c>
      <c r="P243" s="26">
        <v>45124</v>
      </c>
      <c r="Q243" s="125" t="s">
        <v>953</v>
      </c>
    </row>
    <row r="244" spans="1:17" ht="25.5" x14ac:dyDescent="0.2">
      <c r="A244" s="1">
        <v>15</v>
      </c>
      <c r="B244" s="1" t="s">
        <v>451</v>
      </c>
      <c r="C244" s="1">
        <v>2023</v>
      </c>
      <c r="D244" s="18" t="s">
        <v>485</v>
      </c>
      <c r="E244" s="19" t="s">
        <v>116</v>
      </c>
      <c r="F244" s="20" t="s">
        <v>3</v>
      </c>
      <c r="G244" s="21" t="s">
        <v>84</v>
      </c>
      <c r="H244" s="19" t="s">
        <v>11</v>
      </c>
      <c r="I244" s="19" t="s">
        <v>11</v>
      </c>
      <c r="J244" s="29" t="s">
        <v>58</v>
      </c>
      <c r="K244" s="19" t="s">
        <v>11</v>
      </c>
      <c r="L244" s="30" t="s">
        <v>484</v>
      </c>
      <c r="M244" s="32">
        <v>185</v>
      </c>
      <c r="N244" s="24" t="s">
        <v>19</v>
      </c>
      <c r="O244" s="19" t="s">
        <v>11</v>
      </c>
      <c r="P244" s="26">
        <v>45124</v>
      </c>
      <c r="Q244" s="1" t="s">
        <v>11</v>
      </c>
    </row>
    <row r="245" spans="1:17" ht="25.5" x14ac:dyDescent="0.2">
      <c r="A245" s="1">
        <v>16</v>
      </c>
      <c r="B245" s="1" t="s">
        <v>451</v>
      </c>
      <c r="C245" s="1">
        <v>2023</v>
      </c>
      <c r="D245" s="18" t="s">
        <v>487</v>
      </c>
      <c r="E245" s="19" t="s">
        <v>116</v>
      </c>
      <c r="F245" s="20" t="s">
        <v>3</v>
      </c>
      <c r="G245" s="21" t="s">
        <v>84</v>
      </c>
      <c r="H245" s="19" t="s">
        <v>11</v>
      </c>
      <c r="I245" s="19" t="s">
        <v>11</v>
      </c>
      <c r="J245" s="29" t="s">
        <v>58</v>
      </c>
      <c r="K245" s="19" t="s">
        <v>11</v>
      </c>
      <c r="L245" s="30" t="s">
        <v>486</v>
      </c>
      <c r="M245" s="32">
        <v>370</v>
      </c>
      <c r="N245" s="24" t="s">
        <v>19</v>
      </c>
      <c r="O245" s="19" t="s">
        <v>11</v>
      </c>
      <c r="P245" s="26">
        <v>45124</v>
      </c>
      <c r="Q245" s="1" t="s">
        <v>11</v>
      </c>
    </row>
    <row r="246" spans="1:17" x14ac:dyDescent="0.2">
      <c r="A246" s="1">
        <v>17</v>
      </c>
      <c r="B246" s="1" t="s">
        <v>451</v>
      </c>
      <c r="C246" s="1">
        <v>2023</v>
      </c>
      <c r="D246" s="18" t="s">
        <v>124</v>
      </c>
      <c r="E246" s="31" t="s">
        <v>42</v>
      </c>
      <c r="F246" s="20" t="s">
        <v>64</v>
      </c>
      <c r="G246" s="21" t="s">
        <v>23</v>
      </c>
      <c r="H246" s="20" t="s">
        <v>161</v>
      </c>
      <c r="I246" s="19" t="s">
        <v>11</v>
      </c>
      <c r="J246" s="31" t="s">
        <v>11</v>
      </c>
      <c r="K246" s="19" t="s">
        <v>11</v>
      </c>
      <c r="L246" s="30" t="s">
        <v>429</v>
      </c>
      <c r="M246" s="32">
        <v>1764.83</v>
      </c>
      <c r="N246" s="24" t="s">
        <v>0</v>
      </c>
      <c r="O246" s="25" t="s">
        <v>468</v>
      </c>
      <c r="P246" s="26">
        <v>45125</v>
      </c>
      <c r="Q246" s="1" t="s">
        <v>11</v>
      </c>
    </row>
    <row r="247" spans="1:17" x14ac:dyDescent="0.2">
      <c r="A247" s="1">
        <v>18</v>
      </c>
      <c r="B247" s="1" t="s">
        <v>451</v>
      </c>
      <c r="C247" s="1">
        <v>2023</v>
      </c>
      <c r="D247" s="18" t="s">
        <v>156</v>
      </c>
      <c r="E247" s="31" t="s">
        <v>32</v>
      </c>
      <c r="F247" s="20" t="s">
        <v>64</v>
      </c>
      <c r="G247" s="21" t="s">
        <v>10</v>
      </c>
      <c r="H247" s="20" t="s">
        <v>154</v>
      </c>
      <c r="I247" s="19" t="s">
        <v>11</v>
      </c>
      <c r="J247" s="31" t="s">
        <v>11</v>
      </c>
      <c r="K247" s="19" t="s">
        <v>11</v>
      </c>
      <c r="L247" s="30" t="s">
        <v>185</v>
      </c>
      <c r="M247" s="32">
        <v>246.96</v>
      </c>
      <c r="N247" s="24" t="s">
        <v>0</v>
      </c>
      <c r="O247" s="19" t="s">
        <v>474</v>
      </c>
      <c r="P247" s="26">
        <v>45125</v>
      </c>
      <c r="Q247" s="1" t="s">
        <v>11</v>
      </c>
    </row>
    <row r="248" spans="1:17" ht="25.5" x14ac:dyDescent="0.2">
      <c r="A248" s="1">
        <v>19</v>
      </c>
      <c r="B248" s="1" t="s">
        <v>451</v>
      </c>
      <c r="C248" s="1">
        <v>2023</v>
      </c>
      <c r="D248" s="18" t="s">
        <v>123</v>
      </c>
      <c r="E248" s="31" t="s">
        <v>55</v>
      </c>
      <c r="F248" s="20" t="s">
        <v>64</v>
      </c>
      <c r="G248" s="21" t="s">
        <v>65</v>
      </c>
      <c r="H248" s="20" t="s">
        <v>66</v>
      </c>
      <c r="I248" s="19" t="s">
        <v>11</v>
      </c>
      <c r="J248" s="31" t="s">
        <v>11</v>
      </c>
      <c r="K248" s="19" t="s">
        <v>11</v>
      </c>
      <c r="L248" s="30" t="s">
        <v>322</v>
      </c>
      <c r="M248" s="32">
        <v>439.16</v>
      </c>
      <c r="N248" s="24" t="s">
        <v>590</v>
      </c>
      <c r="O248" s="19" t="s">
        <v>11</v>
      </c>
      <c r="P248" s="26">
        <v>45125</v>
      </c>
      <c r="Q248" s="1" t="s">
        <v>483</v>
      </c>
    </row>
    <row r="249" spans="1:17" x14ac:dyDescent="0.2">
      <c r="A249" s="1">
        <v>20</v>
      </c>
      <c r="B249" s="1" t="s">
        <v>451</v>
      </c>
      <c r="C249" s="1">
        <v>2023</v>
      </c>
      <c r="D249" s="18" t="s">
        <v>131</v>
      </c>
      <c r="E249" s="31" t="s">
        <v>16</v>
      </c>
      <c r="F249" s="20" t="s">
        <v>64</v>
      </c>
      <c r="G249" s="21" t="s">
        <v>71</v>
      </c>
      <c r="H249" s="20" t="s">
        <v>1060</v>
      </c>
      <c r="I249" s="19" t="s">
        <v>11</v>
      </c>
      <c r="J249" s="31" t="s">
        <v>11</v>
      </c>
      <c r="K249" s="19" t="s">
        <v>11</v>
      </c>
      <c r="L249" s="30" t="s">
        <v>17</v>
      </c>
      <c r="M249" s="32">
        <v>4800</v>
      </c>
      <c r="N249" s="24" t="s">
        <v>19</v>
      </c>
      <c r="O249" s="19" t="s">
        <v>480</v>
      </c>
      <c r="P249" s="26">
        <v>45125</v>
      </c>
      <c r="Q249" s="62" t="s">
        <v>482</v>
      </c>
    </row>
    <row r="250" spans="1:17" ht="25.5" x14ac:dyDescent="0.2">
      <c r="A250" s="1">
        <v>21</v>
      </c>
      <c r="B250" s="1" t="s">
        <v>451</v>
      </c>
      <c r="C250" s="1">
        <v>2023</v>
      </c>
      <c r="D250" s="18" t="s">
        <v>133</v>
      </c>
      <c r="E250" s="31" t="s">
        <v>40</v>
      </c>
      <c r="F250" s="20" t="s">
        <v>64</v>
      </c>
      <c r="G250" s="21" t="s">
        <v>39</v>
      </c>
      <c r="H250" s="20" t="s">
        <v>75</v>
      </c>
      <c r="I250" s="19" t="s">
        <v>11</v>
      </c>
      <c r="J250" s="31" t="s">
        <v>11</v>
      </c>
      <c r="K250" s="19" t="s">
        <v>11</v>
      </c>
      <c r="L250" s="30" t="s">
        <v>310</v>
      </c>
      <c r="M250" s="32">
        <v>3307.99</v>
      </c>
      <c r="N250" s="24" t="s">
        <v>0</v>
      </c>
      <c r="O250" s="19" t="s">
        <v>478</v>
      </c>
      <c r="P250" s="26">
        <v>45125</v>
      </c>
      <c r="Q250" s="1" t="s">
        <v>535</v>
      </c>
    </row>
    <row r="251" spans="1:17" ht="38.25" x14ac:dyDescent="0.2">
      <c r="A251" s="1">
        <v>22</v>
      </c>
      <c r="B251" s="1" t="s">
        <v>451</v>
      </c>
      <c r="C251" s="1">
        <v>2023</v>
      </c>
      <c r="D251" s="18" t="s">
        <v>489</v>
      </c>
      <c r="E251" s="19" t="s">
        <v>488</v>
      </c>
      <c r="F251" s="20" t="s">
        <v>15</v>
      </c>
      <c r="G251" s="21" t="s">
        <v>99</v>
      </c>
      <c r="H251" s="19" t="s">
        <v>11</v>
      </c>
      <c r="I251" s="1">
        <v>4</v>
      </c>
      <c r="J251" s="31" t="s">
        <v>11</v>
      </c>
      <c r="K251" s="19" t="s">
        <v>11</v>
      </c>
      <c r="L251" s="30" t="s">
        <v>490</v>
      </c>
      <c r="M251" s="32">
        <v>20402.990000000002</v>
      </c>
      <c r="N251" s="24" t="s">
        <v>19</v>
      </c>
      <c r="O251" s="19" t="s">
        <v>469</v>
      </c>
      <c r="P251" s="26">
        <v>45127</v>
      </c>
      <c r="Q251" s="1" t="s">
        <v>11</v>
      </c>
    </row>
    <row r="252" spans="1:17" x14ac:dyDescent="0.2">
      <c r="A252" s="1">
        <v>23</v>
      </c>
      <c r="B252" s="1" t="s">
        <v>451</v>
      </c>
      <c r="C252" s="1">
        <v>2023</v>
      </c>
      <c r="D252" s="19" t="s">
        <v>120</v>
      </c>
      <c r="E252" s="31" t="s">
        <v>21</v>
      </c>
      <c r="F252" s="19" t="s">
        <v>11</v>
      </c>
      <c r="G252" s="21" t="s">
        <v>11</v>
      </c>
      <c r="H252" s="19" t="s">
        <v>11</v>
      </c>
      <c r="I252" s="19" t="s">
        <v>11</v>
      </c>
      <c r="J252" s="31" t="s">
        <v>11</v>
      </c>
      <c r="K252" s="19" t="s">
        <v>52</v>
      </c>
      <c r="L252" s="30" t="s">
        <v>20</v>
      </c>
      <c r="M252" s="32">
        <v>145.30000000000001</v>
      </c>
      <c r="N252" s="24" t="s">
        <v>18</v>
      </c>
      <c r="O252" s="19" t="s">
        <v>11</v>
      </c>
      <c r="P252" s="26">
        <v>45127</v>
      </c>
      <c r="Q252" s="1" t="s">
        <v>11</v>
      </c>
    </row>
    <row r="253" spans="1:17" x14ac:dyDescent="0.2">
      <c r="A253" s="1">
        <v>24</v>
      </c>
      <c r="B253" s="1" t="s">
        <v>451</v>
      </c>
      <c r="C253" s="1">
        <v>2023</v>
      </c>
      <c r="D253" s="19" t="s">
        <v>120</v>
      </c>
      <c r="E253" s="31" t="s">
        <v>21</v>
      </c>
      <c r="F253" s="19" t="s">
        <v>11</v>
      </c>
      <c r="G253" s="21" t="s">
        <v>11</v>
      </c>
      <c r="H253" s="19" t="s">
        <v>11</v>
      </c>
      <c r="I253" s="19" t="s">
        <v>11</v>
      </c>
      <c r="J253" s="31" t="s">
        <v>11</v>
      </c>
      <c r="K253" s="19" t="s">
        <v>52</v>
      </c>
      <c r="L253" s="30" t="s">
        <v>20</v>
      </c>
      <c r="M253" s="32">
        <v>145.30000000000001</v>
      </c>
      <c r="N253" s="24" t="s">
        <v>18</v>
      </c>
      <c r="O253" s="19" t="s">
        <v>11</v>
      </c>
      <c r="P253" s="26">
        <v>45127</v>
      </c>
      <c r="Q253" s="1" t="s">
        <v>11</v>
      </c>
    </row>
    <row r="254" spans="1:17" x14ac:dyDescent="0.2">
      <c r="A254" s="1">
        <v>25</v>
      </c>
      <c r="B254" s="1" t="s">
        <v>451</v>
      </c>
      <c r="C254" s="1">
        <v>2023</v>
      </c>
      <c r="D254" s="19" t="s">
        <v>120</v>
      </c>
      <c r="E254" s="31" t="s">
        <v>21</v>
      </c>
      <c r="F254" s="19" t="s">
        <v>11</v>
      </c>
      <c r="G254" s="21" t="s">
        <v>11</v>
      </c>
      <c r="H254" s="19" t="s">
        <v>11</v>
      </c>
      <c r="I254" s="19" t="s">
        <v>11</v>
      </c>
      <c r="J254" s="31" t="s">
        <v>11</v>
      </c>
      <c r="K254" s="19" t="s">
        <v>52</v>
      </c>
      <c r="L254" s="30" t="s">
        <v>20</v>
      </c>
      <c r="M254" s="32">
        <v>145.30000000000001</v>
      </c>
      <c r="N254" s="24" t="s">
        <v>18</v>
      </c>
      <c r="O254" s="19" t="s">
        <v>11</v>
      </c>
      <c r="P254" s="26">
        <v>45127</v>
      </c>
      <c r="Q254" s="1" t="s">
        <v>11</v>
      </c>
    </row>
    <row r="255" spans="1:17" ht="25.5" x14ac:dyDescent="0.2">
      <c r="A255" s="1">
        <v>26</v>
      </c>
      <c r="B255" s="1" t="s">
        <v>451</v>
      </c>
      <c r="C255" s="1">
        <v>2023</v>
      </c>
      <c r="D255" s="18" t="s">
        <v>494</v>
      </c>
      <c r="E255" s="31" t="s">
        <v>492</v>
      </c>
      <c r="F255" s="20" t="s">
        <v>1024</v>
      </c>
      <c r="G255" s="21" t="s">
        <v>1025</v>
      </c>
      <c r="H255" s="1" t="s">
        <v>11</v>
      </c>
      <c r="I255" s="1" t="s">
        <v>11</v>
      </c>
      <c r="J255" s="31" t="s">
        <v>11</v>
      </c>
      <c r="K255" s="1" t="s">
        <v>11</v>
      </c>
      <c r="L255" s="30" t="s">
        <v>493</v>
      </c>
      <c r="M255" s="32">
        <v>6704.4</v>
      </c>
      <c r="N255" s="24" t="s">
        <v>0</v>
      </c>
      <c r="O255" s="19" t="s">
        <v>536</v>
      </c>
      <c r="P255" s="26">
        <v>45134</v>
      </c>
      <c r="Q255" s="1" t="s">
        <v>11</v>
      </c>
    </row>
    <row r="256" spans="1:17" s="58" customFormat="1" ht="38.25" x14ac:dyDescent="0.2">
      <c r="A256" s="6">
        <v>1</v>
      </c>
      <c r="B256" s="6" t="s">
        <v>454</v>
      </c>
      <c r="C256" s="6">
        <v>2023</v>
      </c>
      <c r="D256" s="101" t="s">
        <v>499</v>
      </c>
      <c r="E256" s="49" t="s">
        <v>116</v>
      </c>
      <c r="F256" s="50" t="s">
        <v>93</v>
      </c>
      <c r="G256" s="51" t="s">
        <v>95</v>
      </c>
      <c r="H256" s="164" t="s">
        <v>11</v>
      </c>
      <c r="I256" s="48">
        <v>2</v>
      </c>
      <c r="J256" s="140" t="s">
        <v>500</v>
      </c>
      <c r="K256" s="6" t="s">
        <v>11</v>
      </c>
      <c r="L256" s="52" t="s">
        <v>537</v>
      </c>
      <c r="M256" s="53">
        <v>2400.4899999999998</v>
      </c>
      <c r="N256" s="48" t="s">
        <v>0</v>
      </c>
      <c r="O256" s="48" t="s">
        <v>498</v>
      </c>
      <c r="P256" s="56">
        <v>45140</v>
      </c>
      <c r="Q256" s="6" t="s">
        <v>501</v>
      </c>
    </row>
    <row r="257" spans="1:17" s="75" customFormat="1" ht="51.75" customHeight="1" x14ac:dyDescent="0.25">
      <c r="A257" s="10">
        <v>2</v>
      </c>
      <c r="B257" s="10" t="s">
        <v>454</v>
      </c>
      <c r="C257" s="10">
        <v>2023</v>
      </c>
      <c r="D257" s="136" t="s">
        <v>744</v>
      </c>
      <c r="E257" s="70" t="s">
        <v>668</v>
      </c>
      <c r="F257" s="71" t="s">
        <v>64</v>
      </c>
      <c r="G257" s="72" t="s">
        <v>77</v>
      </c>
      <c r="H257" s="20" t="s">
        <v>151</v>
      </c>
      <c r="I257" s="8" t="s">
        <v>11</v>
      </c>
      <c r="J257" s="70" t="s">
        <v>11</v>
      </c>
      <c r="K257" s="8" t="s">
        <v>11</v>
      </c>
      <c r="L257" s="73" t="s">
        <v>745</v>
      </c>
      <c r="M257" s="74">
        <v>100.55</v>
      </c>
      <c r="N257" s="141" t="s">
        <v>19</v>
      </c>
      <c r="O257" s="8" t="s">
        <v>713</v>
      </c>
      <c r="P257" s="26">
        <v>45140</v>
      </c>
      <c r="Q257" s="10" t="s">
        <v>11</v>
      </c>
    </row>
    <row r="258" spans="1:17" s="75" customFormat="1" ht="25.5" x14ac:dyDescent="0.2">
      <c r="A258" s="10">
        <v>3</v>
      </c>
      <c r="B258" s="10" t="s">
        <v>454</v>
      </c>
      <c r="C258" s="10">
        <v>2023</v>
      </c>
      <c r="D258" s="98" t="s">
        <v>628</v>
      </c>
      <c r="E258" s="70" t="s">
        <v>249</v>
      </c>
      <c r="F258" s="71" t="s">
        <v>64</v>
      </c>
      <c r="G258" s="72" t="s">
        <v>77</v>
      </c>
      <c r="H258" s="20" t="s">
        <v>151</v>
      </c>
      <c r="I258" s="10" t="s">
        <v>11</v>
      </c>
      <c r="J258" s="70" t="s">
        <v>11</v>
      </c>
      <c r="K258" s="10" t="s">
        <v>11</v>
      </c>
      <c r="L258" s="73" t="s">
        <v>629</v>
      </c>
      <c r="M258" s="74">
        <v>140</v>
      </c>
      <c r="N258" s="27" t="s">
        <v>11</v>
      </c>
      <c r="O258" s="8" t="s">
        <v>11</v>
      </c>
      <c r="P258" s="26">
        <v>45140</v>
      </c>
      <c r="Q258" s="10" t="s">
        <v>11</v>
      </c>
    </row>
    <row r="259" spans="1:17" x14ac:dyDescent="0.2">
      <c r="A259" s="10">
        <v>4</v>
      </c>
      <c r="B259" s="1" t="s">
        <v>454</v>
      </c>
      <c r="C259" s="1">
        <v>2023</v>
      </c>
      <c r="D259" s="19" t="s">
        <v>120</v>
      </c>
      <c r="E259" s="31" t="s">
        <v>4</v>
      </c>
      <c r="F259" s="20" t="s">
        <v>64</v>
      </c>
      <c r="G259" s="21" t="s">
        <v>10</v>
      </c>
      <c r="H259" s="20" t="s">
        <v>155</v>
      </c>
      <c r="I259" s="19" t="s">
        <v>11</v>
      </c>
      <c r="J259" s="31" t="s">
        <v>11</v>
      </c>
      <c r="K259" s="19" t="s">
        <v>11</v>
      </c>
      <c r="L259" s="30" t="s">
        <v>458</v>
      </c>
      <c r="M259" s="32">
        <v>4.62</v>
      </c>
      <c r="N259" s="24" t="s">
        <v>18</v>
      </c>
      <c r="O259" s="25" t="s">
        <v>11</v>
      </c>
      <c r="P259" s="26">
        <v>45140</v>
      </c>
      <c r="Q259" s="27" t="s">
        <v>11</v>
      </c>
    </row>
    <row r="260" spans="1:17" ht="25.5" x14ac:dyDescent="0.2">
      <c r="A260" s="10">
        <v>5</v>
      </c>
      <c r="B260" s="1" t="s">
        <v>454</v>
      </c>
      <c r="C260" s="1">
        <v>2023</v>
      </c>
      <c r="D260" s="18" t="s">
        <v>601</v>
      </c>
      <c r="E260" s="31" t="s">
        <v>56</v>
      </c>
      <c r="F260" s="20" t="s">
        <v>64</v>
      </c>
      <c r="G260" s="21" t="s">
        <v>65</v>
      </c>
      <c r="H260" s="20" t="s">
        <v>67</v>
      </c>
      <c r="I260" s="19" t="s">
        <v>11</v>
      </c>
      <c r="J260" s="31" t="s">
        <v>11</v>
      </c>
      <c r="K260" s="19" t="s">
        <v>11</v>
      </c>
      <c r="L260" s="30" t="s">
        <v>321</v>
      </c>
      <c r="M260" s="23">
        <v>990.6</v>
      </c>
      <c r="N260" s="24" t="s">
        <v>0</v>
      </c>
      <c r="O260" s="25" t="s">
        <v>11</v>
      </c>
      <c r="P260" s="26">
        <v>45142</v>
      </c>
      <c r="Q260" s="33" t="s">
        <v>463</v>
      </c>
    </row>
    <row r="261" spans="1:17" ht="25.5" x14ac:dyDescent="0.2">
      <c r="A261" s="10">
        <v>6</v>
      </c>
      <c r="B261" s="1" t="s">
        <v>454</v>
      </c>
      <c r="C261" s="1">
        <v>2023</v>
      </c>
      <c r="D261" s="18" t="s">
        <v>123</v>
      </c>
      <c r="E261" s="31" t="s">
        <v>55</v>
      </c>
      <c r="F261" s="20" t="s">
        <v>64</v>
      </c>
      <c r="G261" s="21" t="s">
        <v>65</v>
      </c>
      <c r="H261" s="20" t="s">
        <v>66</v>
      </c>
      <c r="I261" s="19" t="s">
        <v>11</v>
      </c>
      <c r="J261" s="31" t="s">
        <v>11</v>
      </c>
      <c r="K261" s="19" t="s">
        <v>11</v>
      </c>
      <c r="L261" s="30" t="s">
        <v>322</v>
      </c>
      <c r="M261" s="32">
        <v>416</v>
      </c>
      <c r="N261" s="24" t="s">
        <v>590</v>
      </c>
      <c r="O261" s="19" t="s">
        <v>11</v>
      </c>
      <c r="P261" s="26">
        <v>45142</v>
      </c>
      <c r="Q261" s="1" t="s">
        <v>11</v>
      </c>
    </row>
    <row r="262" spans="1:17" ht="25.5" x14ac:dyDescent="0.2">
      <c r="A262" s="10">
        <v>7</v>
      </c>
      <c r="B262" s="1" t="s">
        <v>454</v>
      </c>
      <c r="C262" s="1">
        <v>2023</v>
      </c>
      <c r="D262" s="18" t="s">
        <v>123</v>
      </c>
      <c r="E262" s="31" t="s">
        <v>55</v>
      </c>
      <c r="F262" s="20" t="s">
        <v>64</v>
      </c>
      <c r="G262" s="21" t="s">
        <v>65</v>
      </c>
      <c r="H262" s="20" t="s">
        <v>66</v>
      </c>
      <c r="I262" s="19" t="s">
        <v>11</v>
      </c>
      <c r="J262" s="31" t="s">
        <v>11</v>
      </c>
      <c r="K262" s="19" t="s">
        <v>11</v>
      </c>
      <c r="L262" s="30" t="s">
        <v>323</v>
      </c>
      <c r="M262" s="32">
        <v>2282.88</v>
      </c>
      <c r="N262" s="24" t="s">
        <v>22</v>
      </c>
      <c r="O262" s="19" t="s">
        <v>11</v>
      </c>
      <c r="P262" s="26">
        <v>45142</v>
      </c>
      <c r="Q262" s="1" t="s">
        <v>11</v>
      </c>
    </row>
    <row r="263" spans="1:17" ht="25.5" x14ac:dyDescent="0.2">
      <c r="A263" s="10">
        <v>8</v>
      </c>
      <c r="B263" s="1" t="s">
        <v>454</v>
      </c>
      <c r="C263" s="1">
        <v>2023</v>
      </c>
      <c r="D263" s="18" t="s">
        <v>123</v>
      </c>
      <c r="E263" s="31" t="s">
        <v>54</v>
      </c>
      <c r="F263" s="20" t="s">
        <v>64</v>
      </c>
      <c r="G263" s="21" t="s">
        <v>65</v>
      </c>
      <c r="H263" s="20" t="s">
        <v>129</v>
      </c>
      <c r="I263" s="19" t="s">
        <v>11</v>
      </c>
      <c r="J263" s="31" t="s">
        <v>11</v>
      </c>
      <c r="K263" s="19" t="s">
        <v>11</v>
      </c>
      <c r="L263" s="30" t="s">
        <v>320</v>
      </c>
      <c r="M263" s="32">
        <v>4295</v>
      </c>
      <c r="N263" s="24" t="s">
        <v>19</v>
      </c>
      <c r="O263" s="19" t="s">
        <v>11</v>
      </c>
      <c r="P263" s="26">
        <v>45142</v>
      </c>
      <c r="Q263" s="1" t="s">
        <v>11</v>
      </c>
    </row>
    <row r="264" spans="1:17" ht="25.5" x14ac:dyDescent="0.2">
      <c r="A264" s="10">
        <v>9</v>
      </c>
      <c r="B264" s="1" t="s">
        <v>454</v>
      </c>
      <c r="C264" s="1">
        <v>2023</v>
      </c>
      <c r="D264" s="18" t="s">
        <v>121</v>
      </c>
      <c r="E264" s="31" t="s">
        <v>57</v>
      </c>
      <c r="F264" s="20" t="s">
        <v>64</v>
      </c>
      <c r="G264" s="21" t="s">
        <v>65</v>
      </c>
      <c r="H264" s="20" t="s">
        <v>13</v>
      </c>
      <c r="I264" s="19" t="s">
        <v>11</v>
      </c>
      <c r="J264" s="31" t="s">
        <v>11</v>
      </c>
      <c r="K264" s="19" t="s">
        <v>11</v>
      </c>
      <c r="L264" s="30" t="s">
        <v>317</v>
      </c>
      <c r="M264" s="32">
        <v>12500</v>
      </c>
      <c r="N264" s="24" t="s">
        <v>19</v>
      </c>
      <c r="O264" s="19" t="s">
        <v>502</v>
      </c>
      <c r="P264" s="26">
        <v>45142</v>
      </c>
      <c r="Q264" s="1" t="s">
        <v>11</v>
      </c>
    </row>
    <row r="265" spans="1:17" x14ac:dyDescent="0.2">
      <c r="A265" s="10">
        <v>10</v>
      </c>
      <c r="B265" s="1" t="s">
        <v>454</v>
      </c>
      <c r="C265" s="1">
        <v>2023</v>
      </c>
      <c r="D265" s="18" t="s">
        <v>127</v>
      </c>
      <c r="E265" s="31" t="s">
        <v>43</v>
      </c>
      <c r="F265" s="20" t="s">
        <v>64</v>
      </c>
      <c r="G265" s="21" t="s">
        <v>71</v>
      </c>
      <c r="H265" s="20" t="s">
        <v>74</v>
      </c>
      <c r="I265" s="19" t="s">
        <v>11</v>
      </c>
      <c r="J265" s="31" t="s">
        <v>11</v>
      </c>
      <c r="K265" s="19" t="s">
        <v>11</v>
      </c>
      <c r="L265" s="30" t="s">
        <v>430</v>
      </c>
      <c r="M265" s="32">
        <v>137</v>
      </c>
      <c r="N265" s="24" t="s">
        <v>0</v>
      </c>
      <c r="O265" s="19" t="s">
        <v>11</v>
      </c>
      <c r="P265" s="26">
        <v>45145</v>
      </c>
      <c r="Q265" s="1" t="s">
        <v>11</v>
      </c>
    </row>
    <row r="266" spans="1:17" s="75" customFormat="1" ht="39" x14ac:dyDescent="0.25">
      <c r="A266" s="10">
        <v>11</v>
      </c>
      <c r="B266" s="10" t="s">
        <v>454</v>
      </c>
      <c r="C266" s="10">
        <v>2023</v>
      </c>
      <c r="D266" s="136" t="s">
        <v>750</v>
      </c>
      <c r="E266" s="31" t="s">
        <v>204</v>
      </c>
      <c r="F266" s="20" t="s">
        <v>64</v>
      </c>
      <c r="G266" s="21" t="s">
        <v>77</v>
      </c>
      <c r="H266" s="20" t="s">
        <v>152</v>
      </c>
      <c r="I266" s="19" t="s">
        <v>11</v>
      </c>
      <c r="J266" s="31" t="s">
        <v>11</v>
      </c>
      <c r="K266" s="19" t="s">
        <v>11</v>
      </c>
      <c r="L266" s="73" t="s">
        <v>749</v>
      </c>
      <c r="M266" s="74">
        <v>39.799999999999997</v>
      </c>
      <c r="N266" s="24" t="s">
        <v>19</v>
      </c>
      <c r="O266" s="8" t="s">
        <v>11</v>
      </c>
      <c r="P266" s="26">
        <v>45145</v>
      </c>
      <c r="Q266" s="10" t="s">
        <v>11</v>
      </c>
    </row>
    <row r="267" spans="1:17" x14ac:dyDescent="0.2">
      <c r="A267" s="10">
        <v>12</v>
      </c>
      <c r="B267" s="1" t="s">
        <v>454</v>
      </c>
      <c r="C267" s="1">
        <v>2023</v>
      </c>
      <c r="D267" s="18" t="s">
        <v>131</v>
      </c>
      <c r="E267" s="31" t="s">
        <v>16</v>
      </c>
      <c r="F267" s="20" t="s">
        <v>64</v>
      </c>
      <c r="G267" s="21" t="s">
        <v>71</v>
      </c>
      <c r="H267" s="20" t="s">
        <v>1060</v>
      </c>
      <c r="I267" s="19" t="s">
        <v>11</v>
      </c>
      <c r="J267" s="31" t="s">
        <v>11</v>
      </c>
      <c r="K267" s="19" t="s">
        <v>11</v>
      </c>
      <c r="L267" s="30" t="s">
        <v>17</v>
      </c>
      <c r="M267" s="32">
        <v>4800</v>
      </c>
      <c r="N267" s="24" t="s">
        <v>19</v>
      </c>
      <c r="O267" s="61" t="s">
        <v>481</v>
      </c>
      <c r="P267" s="26">
        <v>45145</v>
      </c>
      <c r="Q267" s="62" t="s">
        <v>11</v>
      </c>
    </row>
    <row r="268" spans="1:17" ht="25.5" x14ac:dyDescent="0.2">
      <c r="A268" s="10">
        <v>13</v>
      </c>
      <c r="B268" s="1" t="s">
        <v>454</v>
      </c>
      <c r="C268" s="1">
        <v>2023</v>
      </c>
      <c r="D268" s="18" t="s">
        <v>133</v>
      </c>
      <c r="E268" s="31" t="s">
        <v>40</v>
      </c>
      <c r="F268" s="20" t="s">
        <v>64</v>
      </c>
      <c r="G268" s="21" t="s">
        <v>39</v>
      </c>
      <c r="H268" s="20" t="s">
        <v>75</v>
      </c>
      <c r="I268" s="19" t="s">
        <v>11</v>
      </c>
      <c r="J268" s="31" t="s">
        <v>11</v>
      </c>
      <c r="K268" s="19" t="s">
        <v>11</v>
      </c>
      <c r="L268" s="30" t="s">
        <v>310</v>
      </c>
      <c r="M268" s="32">
        <v>3000</v>
      </c>
      <c r="N268" s="24" t="s">
        <v>0</v>
      </c>
      <c r="O268" s="19" t="s">
        <v>479</v>
      </c>
      <c r="P268" s="26">
        <v>45145</v>
      </c>
      <c r="Q268" s="1" t="s">
        <v>11</v>
      </c>
    </row>
    <row r="269" spans="1:17" ht="25.5" x14ac:dyDescent="0.2">
      <c r="A269" s="10">
        <v>14</v>
      </c>
      <c r="B269" s="1" t="s">
        <v>454</v>
      </c>
      <c r="C269" s="1">
        <v>2023</v>
      </c>
      <c r="D269" s="18" t="s">
        <v>130</v>
      </c>
      <c r="E269" s="31" t="s">
        <v>41</v>
      </c>
      <c r="F269" s="20" t="s">
        <v>64</v>
      </c>
      <c r="G269" s="21" t="s">
        <v>71</v>
      </c>
      <c r="H269" s="20" t="s">
        <v>25</v>
      </c>
      <c r="I269" s="19" t="s">
        <v>11</v>
      </c>
      <c r="J269" s="31" t="s">
        <v>11</v>
      </c>
      <c r="K269" s="19" t="s">
        <v>11</v>
      </c>
      <c r="L269" s="30" t="s">
        <v>27</v>
      </c>
      <c r="M269" s="32">
        <v>375.9</v>
      </c>
      <c r="N269" s="24" t="s">
        <v>0</v>
      </c>
      <c r="O269" s="25" t="s">
        <v>11</v>
      </c>
      <c r="P269" s="26">
        <v>45145</v>
      </c>
      <c r="Q269" s="62" t="s">
        <v>11</v>
      </c>
    </row>
    <row r="270" spans="1:17" ht="38.25" x14ac:dyDescent="0.2">
      <c r="A270" s="10">
        <v>15</v>
      </c>
      <c r="B270" s="1" t="s">
        <v>454</v>
      </c>
      <c r="C270" s="1">
        <v>2023</v>
      </c>
      <c r="D270" s="18" t="s">
        <v>505</v>
      </c>
      <c r="E270" s="31" t="s">
        <v>116</v>
      </c>
      <c r="F270" s="20" t="s">
        <v>15</v>
      </c>
      <c r="G270" s="21" t="s">
        <v>99</v>
      </c>
      <c r="H270" s="19" t="s">
        <v>11</v>
      </c>
      <c r="I270" s="1">
        <v>4</v>
      </c>
      <c r="J270" s="69" t="s">
        <v>539</v>
      </c>
      <c r="K270" s="1" t="s">
        <v>11</v>
      </c>
      <c r="L270" s="30" t="s">
        <v>538</v>
      </c>
      <c r="M270" s="32">
        <v>1214.04</v>
      </c>
      <c r="N270" s="24" t="s">
        <v>0</v>
      </c>
      <c r="O270" s="19" t="s">
        <v>504</v>
      </c>
      <c r="P270" s="26">
        <v>45147</v>
      </c>
      <c r="Q270" s="1" t="s">
        <v>11</v>
      </c>
    </row>
    <row r="271" spans="1:17" ht="25.5" x14ac:dyDescent="0.2">
      <c r="A271" s="10">
        <v>16</v>
      </c>
      <c r="B271" s="1" t="s">
        <v>454</v>
      </c>
      <c r="C271" s="1">
        <v>2023</v>
      </c>
      <c r="D271" s="18" t="s">
        <v>136</v>
      </c>
      <c r="E271" s="31" t="s">
        <v>44</v>
      </c>
      <c r="F271" s="20" t="s">
        <v>64</v>
      </c>
      <c r="G271" s="21" t="s">
        <v>71</v>
      </c>
      <c r="H271" s="20" t="s">
        <v>14</v>
      </c>
      <c r="I271" s="19" t="s">
        <v>11</v>
      </c>
      <c r="J271" s="31" t="s">
        <v>11</v>
      </c>
      <c r="K271" s="19" t="s">
        <v>11</v>
      </c>
      <c r="L271" s="30" t="s">
        <v>308</v>
      </c>
      <c r="M271" s="32">
        <v>1300</v>
      </c>
      <c r="N271" s="24" t="s">
        <v>0</v>
      </c>
      <c r="O271" s="61" t="s">
        <v>461</v>
      </c>
      <c r="P271" s="26">
        <v>45147</v>
      </c>
      <c r="Q271" s="27" t="s">
        <v>11</v>
      </c>
    </row>
    <row r="272" spans="1:17" ht="38.25" x14ac:dyDescent="0.2">
      <c r="A272" s="10">
        <v>17</v>
      </c>
      <c r="B272" s="1" t="s">
        <v>454</v>
      </c>
      <c r="C272" s="1">
        <v>2023</v>
      </c>
      <c r="D272" s="18" t="s">
        <v>541</v>
      </c>
      <c r="E272" s="31" t="s">
        <v>116</v>
      </c>
      <c r="F272" s="20" t="s">
        <v>89</v>
      </c>
      <c r="G272" s="21" t="s">
        <v>91</v>
      </c>
      <c r="H272" s="19" t="s">
        <v>11</v>
      </c>
      <c r="I272" s="1" t="s">
        <v>11</v>
      </c>
      <c r="J272" s="69" t="s">
        <v>539</v>
      </c>
      <c r="K272" s="1" t="s">
        <v>11</v>
      </c>
      <c r="L272" s="30" t="s">
        <v>540</v>
      </c>
      <c r="M272" s="32">
        <v>3668.46</v>
      </c>
      <c r="N272" s="24" t="s">
        <v>0</v>
      </c>
      <c r="O272" s="19" t="s">
        <v>542</v>
      </c>
      <c r="P272" s="26">
        <v>45148</v>
      </c>
      <c r="Q272" s="1" t="s">
        <v>11</v>
      </c>
    </row>
    <row r="273" spans="1:17" ht="25.5" x14ac:dyDescent="0.2">
      <c r="A273" s="10">
        <v>18</v>
      </c>
      <c r="B273" s="1" t="s">
        <v>454</v>
      </c>
      <c r="C273" s="1">
        <v>2023</v>
      </c>
      <c r="D273" s="18" t="s">
        <v>124</v>
      </c>
      <c r="E273" s="31" t="s">
        <v>24</v>
      </c>
      <c r="F273" s="20" t="s">
        <v>64</v>
      </c>
      <c r="G273" s="21" t="s">
        <v>23</v>
      </c>
      <c r="H273" s="20" t="s">
        <v>68</v>
      </c>
      <c r="I273" s="19" t="s">
        <v>11</v>
      </c>
      <c r="J273" s="31" t="s">
        <v>11</v>
      </c>
      <c r="K273" s="19" t="s">
        <v>11</v>
      </c>
      <c r="L273" s="30" t="s">
        <v>466</v>
      </c>
      <c r="M273" s="32">
        <v>87.43</v>
      </c>
      <c r="N273" s="24" t="s">
        <v>22</v>
      </c>
      <c r="O273" s="25" t="s">
        <v>468</v>
      </c>
      <c r="P273" s="26">
        <v>45149</v>
      </c>
      <c r="Q273" s="1" t="s">
        <v>11</v>
      </c>
    </row>
    <row r="274" spans="1:17" ht="25.5" x14ac:dyDescent="0.2">
      <c r="A274" s="10">
        <v>19</v>
      </c>
      <c r="B274" s="1" t="s">
        <v>454</v>
      </c>
      <c r="C274" s="1">
        <v>2023</v>
      </c>
      <c r="D274" s="18" t="s">
        <v>124</v>
      </c>
      <c r="E274" s="31" t="s">
        <v>24</v>
      </c>
      <c r="F274" s="20" t="s">
        <v>64</v>
      </c>
      <c r="G274" s="21" t="s">
        <v>23</v>
      </c>
      <c r="H274" s="20" t="s">
        <v>68</v>
      </c>
      <c r="I274" s="19" t="s">
        <v>11</v>
      </c>
      <c r="J274" s="31" t="s">
        <v>11</v>
      </c>
      <c r="K274" s="19" t="s">
        <v>11</v>
      </c>
      <c r="L274" s="30" t="s">
        <v>467</v>
      </c>
      <c r="M274" s="32">
        <v>28.21</v>
      </c>
      <c r="N274" s="24" t="s">
        <v>22</v>
      </c>
      <c r="O274" s="25" t="s">
        <v>468</v>
      </c>
      <c r="P274" s="26">
        <v>45149</v>
      </c>
      <c r="Q274" s="1" t="s">
        <v>11</v>
      </c>
    </row>
    <row r="275" spans="1:17" ht="51" x14ac:dyDescent="0.2">
      <c r="A275" s="10">
        <v>20</v>
      </c>
      <c r="B275" s="1" t="s">
        <v>454</v>
      </c>
      <c r="C275" s="1">
        <v>2023</v>
      </c>
      <c r="D275" s="18" t="s">
        <v>491</v>
      </c>
      <c r="E275" s="31" t="s">
        <v>24</v>
      </c>
      <c r="F275" s="20" t="s">
        <v>15</v>
      </c>
      <c r="G275" s="21" t="s">
        <v>99</v>
      </c>
      <c r="H275" s="19" t="s">
        <v>11</v>
      </c>
      <c r="I275" s="1">
        <v>4</v>
      </c>
      <c r="J275" s="31" t="s">
        <v>11</v>
      </c>
      <c r="K275" s="19" t="s">
        <v>11</v>
      </c>
      <c r="L275" s="30" t="s">
        <v>543</v>
      </c>
      <c r="M275" s="32">
        <v>326.10000000000002</v>
      </c>
      <c r="N275" s="24" t="s">
        <v>22</v>
      </c>
      <c r="O275" s="25" t="s">
        <v>469</v>
      </c>
      <c r="P275" s="26">
        <v>45149</v>
      </c>
      <c r="Q275" s="1" t="s">
        <v>473</v>
      </c>
    </row>
    <row r="276" spans="1:17" ht="51" x14ac:dyDescent="0.2">
      <c r="A276" s="10">
        <v>21</v>
      </c>
      <c r="B276" s="1" t="s">
        <v>454</v>
      </c>
      <c r="C276" s="1">
        <v>2023</v>
      </c>
      <c r="D276" s="18" t="s">
        <v>491</v>
      </c>
      <c r="E276" s="31" t="s">
        <v>24</v>
      </c>
      <c r="F276" s="20" t="s">
        <v>15</v>
      </c>
      <c r="G276" s="21" t="s">
        <v>99</v>
      </c>
      <c r="H276" s="19" t="s">
        <v>11</v>
      </c>
      <c r="I276" s="1">
        <v>4</v>
      </c>
      <c r="J276" s="31" t="s">
        <v>11</v>
      </c>
      <c r="K276" s="19" t="s">
        <v>11</v>
      </c>
      <c r="L276" s="30" t="s">
        <v>544</v>
      </c>
      <c r="M276" s="32">
        <v>1010.91</v>
      </c>
      <c r="N276" s="24" t="s">
        <v>22</v>
      </c>
      <c r="O276" s="25" t="s">
        <v>469</v>
      </c>
      <c r="P276" s="26">
        <v>45149</v>
      </c>
      <c r="Q276" s="1" t="s">
        <v>473</v>
      </c>
    </row>
    <row r="277" spans="1:17" ht="38.25" x14ac:dyDescent="0.2">
      <c r="A277" s="10">
        <v>22</v>
      </c>
      <c r="B277" s="1" t="s">
        <v>454</v>
      </c>
      <c r="C277" s="1">
        <v>2023</v>
      </c>
      <c r="D277" s="18" t="s">
        <v>547</v>
      </c>
      <c r="E277" s="31" t="s">
        <v>116</v>
      </c>
      <c r="F277" s="20" t="s">
        <v>3</v>
      </c>
      <c r="G277" s="21" t="s">
        <v>86</v>
      </c>
      <c r="H277" s="19" t="s">
        <v>11</v>
      </c>
      <c r="I277" s="1" t="s">
        <v>11</v>
      </c>
      <c r="J277" s="69" t="s">
        <v>539</v>
      </c>
      <c r="K277" s="1" t="s">
        <v>11</v>
      </c>
      <c r="L277" s="30" t="s">
        <v>546</v>
      </c>
      <c r="M277" s="32">
        <v>1653.06</v>
      </c>
      <c r="N277" s="24" t="s">
        <v>0</v>
      </c>
      <c r="O277" s="19" t="s">
        <v>545</v>
      </c>
      <c r="P277" s="26">
        <v>45149</v>
      </c>
      <c r="Q277" s="1" t="s">
        <v>11</v>
      </c>
    </row>
    <row r="278" spans="1:17" ht="51" customHeight="1" x14ac:dyDescent="0.2">
      <c r="A278" s="10">
        <v>23</v>
      </c>
      <c r="B278" s="1" t="s">
        <v>454</v>
      </c>
      <c r="C278" s="1">
        <v>2023</v>
      </c>
      <c r="D278" s="18" t="s">
        <v>553</v>
      </c>
      <c r="E278" s="31" t="s">
        <v>116</v>
      </c>
      <c r="F278" s="20" t="s">
        <v>93</v>
      </c>
      <c r="G278" s="21" t="s">
        <v>95</v>
      </c>
      <c r="H278" s="19" t="s">
        <v>11</v>
      </c>
      <c r="I278" s="19">
        <v>2</v>
      </c>
      <c r="J278" s="22" t="s">
        <v>552</v>
      </c>
      <c r="K278" s="19" t="s">
        <v>11</v>
      </c>
      <c r="L278" s="30" t="s">
        <v>592</v>
      </c>
      <c r="M278" s="32">
        <v>4744.75</v>
      </c>
      <c r="N278" s="24" t="s">
        <v>0</v>
      </c>
      <c r="O278" s="19" t="s">
        <v>554</v>
      </c>
      <c r="P278" s="26">
        <v>45149</v>
      </c>
      <c r="Q278" s="1" t="s">
        <v>11</v>
      </c>
    </row>
    <row r="279" spans="1:17" ht="38.25" x14ac:dyDescent="0.2">
      <c r="A279" s="10">
        <v>24</v>
      </c>
      <c r="B279" s="1" t="s">
        <v>454</v>
      </c>
      <c r="C279" s="1">
        <v>2023</v>
      </c>
      <c r="D279" s="18" t="s">
        <v>551</v>
      </c>
      <c r="E279" s="31" t="s">
        <v>116</v>
      </c>
      <c r="F279" s="20" t="s">
        <v>89</v>
      </c>
      <c r="G279" s="21" t="s">
        <v>91</v>
      </c>
      <c r="H279" s="19" t="s">
        <v>11</v>
      </c>
      <c r="I279" s="1" t="s">
        <v>11</v>
      </c>
      <c r="J279" s="69" t="s">
        <v>539</v>
      </c>
      <c r="K279" s="1" t="s">
        <v>11</v>
      </c>
      <c r="L279" s="30" t="s">
        <v>550</v>
      </c>
      <c r="M279" s="32">
        <v>1660.38</v>
      </c>
      <c r="N279" s="24" t="s">
        <v>0</v>
      </c>
      <c r="O279" s="19" t="s">
        <v>548</v>
      </c>
      <c r="P279" s="26">
        <v>45149</v>
      </c>
      <c r="Q279" s="1" t="s">
        <v>11</v>
      </c>
    </row>
    <row r="280" spans="1:17" s="77" customFormat="1" ht="38.25" x14ac:dyDescent="0.2">
      <c r="A280" s="10">
        <v>25</v>
      </c>
      <c r="B280" s="8" t="s">
        <v>454</v>
      </c>
      <c r="C280" s="8">
        <v>2023</v>
      </c>
      <c r="D280" s="98" t="s">
        <v>559</v>
      </c>
      <c r="E280" s="70" t="s">
        <v>116</v>
      </c>
      <c r="F280" s="71" t="s">
        <v>89</v>
      </c>
      <c r="G280" s="72" t="s">
        <v>92</v>
      </c>
      <c r="H280" s="19" t="s">
        <v>11</v>
      </c>
      <c r="I280" s="1" t="s">
        <v>11</v>
      </c>
      <c r="J280" s="69" t="s">
        <v>539</v>
      </c>
      <c r="K280" s="47" t="s">
        <v>46</v>
      </c>
      <c r="L280" s="73" t="s">
        <v>562</v>
      </c>
      <c r="M280" s="76">
        <v>1292.46</v>
      </c>
      <c r="N280" s="24" t="s">
        <v>0</v>
      </c>
      <c r="O280" s="8" t="s">
        <v>560</v>
      </c>
      <c r="P280" s="26">
        <v>45149</v>
      </c>
      <c r="Q280" s="8" t="s">
        <v>11</v>
      </c>
    </row>
    <row r="281" spans="1:17" ht="38.25" x14ac:dyDescent="0.2">
      <c r="A281" s="10">
        <v>26</v>
      </c>
      <c r="B281" s="1" t="s">
        <v>454</v>
      </c>
      <c r="C281" s="1">
        <v>2023</v>
      </c>
      <c r="D281" s="18" t="s">
        <v>556</v>
      </c>
      <c r="E281" s="31" t="s">
        <v>116</v>
      </c>
      <c r="F281" s="20" t="s">
        <v>3</v>
      </c>
      <c r="G281" s="21" t="s">
        <v>86</v>
      </c>
      <c r="H281" s="19" t="s">
        <v>11</v>
      </c>
      <c r="I281" s="1" t="s">
        <v>11</v>
      </c>
      <c r="J281" s="69" t="s">
        <v>539</v>
      </c>
      <c r="K281" s="1" t="s">
        <v>11</v>
      </c>
      <c r="L281" s="30" t="s">
        <v>555</v>
      </c>
      <c r="M281" s="32">
        <v>2316.84</v>
      </c>
      <c r="N281" s="24" t="s">
        <v>0</v>
      </c>
      <c r="O281" s="19" t="s">
        <v>549</v>
      </c>
      <c r="P281" s="26">
        <v>45149</v>
      </c>
      <c r="Q281" s="1" t="s">
        <v>11</v>
      </c>
    </row>
    <row r="282" spans="1:17" s="75" customFormat="1" ht="38.25" customHeight="1" x14ac:dyDescent="0.2">
      <c r="A282" s="10">
        <v>27</v>
      </c>
      <c r="B282" s="10" t="s">
        <v>454</v>
      </c>
      <c r="C282" s="10">
        <v>2023</v>
      </c>
      <c r="D282" s="10" t="s">
        <v>750</v>
      </c>
      <c r="E282" s="70" t="s">
        <v>204</v>
      </c>
      <c r="F282" s="20" t="s">
        <v>64</v>
      </c>
      <c r="G282" s="21" t="s">
        <v>77</v>
      </c>
      <c r="H282" s="20" t="s">
        <v>152</v>
      </c>
      <c r="I282" s="19" t="s">
        <v>11</v>
      </c>
      <c r="J282" s="31" t="s">
        <v>11</v>
      </c>
      <c r="K282" s="19" t="s">
        <v>11</v>
      </c>
      <c r="L282" s="73" t="s">
        <v>754</v>
      </c>
      <c r="M282" s="74">
        <v>28.76</v>
      </c>
      <c r="N282" s="24" t="s">
        <v>19</v>
      </c>
      <c r="O282" s="8" t="s">
        <v>11</v>
      </c>
      <c r="P282" s="26">
        <v>45149</v>
      </c>
      <c r="Q282" s="10" t="s">
        <v>11</v>
      </c>
    </row>
    <row r="283" spans="1:17" s="75" customFormat="1" ht="25.5" x14ac:dyDescent="0.2">
      <c r="A283" s="10">
        <v>28</v>
      </c>
      <c r="B283" s="10" t="s">
        <v>454</v>
      </c>
      <c r="C283" s="10">
        <v>2023</v>
      </c>
      <c r="D283" s="10" t="s">
        <v>755</v>
      </c>
      <c r="E283" s="70" t="s">
        <v>668</v>
      </c>
      <c r="F283" s="20" t="s">
        <v>64</v>
      </c>
      <c r="G283" s="72" t="s">
        <v>77</v>
      </c>
      <c r="H283" s="20" t="s">
        <v>151</v>
      </c>
      <c r="I283" s="8" t="s">
        <v>11</v>
      </c>
      <c r="J283" s="70" t="s">
        <v>11</v>
      </c>
      <c r="K283" s="8" t="s">
        <v>11</v>
      </c>
      <c r="L283" s="73" t="s">
        <v>756</v>
      </c>
      <c r="M283" s="74">
        <v>42.5</v>
      </c>
      <c r="N283" s="24" t="s">
        <v>19</v>
      </c>
      <c r="O283" s="8" t="s">
        <v>713</v>
      </c>
      <c r="P283" s="26">
        <v>45149</v>
      </c>
      <c r="Q283" s="10" t="s">
        <v>11</v>
      </c>
    </row>
    <row r="284" spans="1:17" x14ac:dyDescent="0.2">
      <c r="A284" s="10">
        <v>29</v>
      </c>
      <c r="B284" s="1" t="s">
        <v>454</v>
      </c>
      <c r="C284" s="1">
        <v>2023</v>
      </c>
      <c r="D284" s="18" t="s">
        <v>124</v>
      </c>
      <c r="E284" s="31" t="s">
        <v>42</v>
      </c>
      <c r="F284" s="20" t="s">
        <v>64</v>
      </c>
      <c r="G284" s="21" t="s">
        <v>23</v>
      </c>
      <c r="H284" s="20" t="s">
        <v>161</v>
      </c>
      <c r="I284" s="19" t="s">
        <v>11</v>
      </c>
      <c r="J284" s="31" t="s">
        <v>11</v>
      </c>
      <c r="K284" s="19" t="s">
        <v>11</v>
      </c>
      <c r="L284" s="30" t="s">
        <v>429</v>
      </c>
      <c r="M284" s="32">
        <v>1764.83</v>
      </c>
      <c r="N284" s="24" t="s">
        <v>0</v>
      </c>
      <c r="O284" s="19" t="s">
        <v>472</v>
      </c>
      <c r="P284" s="26">
        <v>45149</v>
      </c>
      <c r="Q284" s="1" t="s">
        <v>11</v>
      </c>
    </row>
    <row r="285" spans="1:17" x14ac:dyDescent="0.2">
      <c r="A285" s="10">
        <v>30</v>
      </c>
      <c r="B285" s="1" t="s">
        <v>454</v>
      </c>
      <c r="C285" s="1">
        <v>2023</v>
      </c>
      <c r="D285" s="18" t="s">
        <v>156</v>
      </c>
      <c r="E285" s="31" t="s">
        <v>32</v>
      </c>
      <c r="F285" s="20" t="s">
        <v>64</v>
      </c>
      <c r="G285" s="21" t="s">
        <v>10</v>
      </c>
      <c r="H285" s="20" t="s">
        <v>154</v>
      </c>
      <c r="I285" s="19" t="s">
        <v>11</v>
      </c>
      <c r="J285" s="31" t="s">
        <v>11</v>
      </c>
      <c r="K285" s="19" t="s">
        <v>11</v>
      </c>
      <c r="L285" s="30" t="s">
        <v>185</v>
      </c>
      <c r="M285" s="32">
        <v>361.38</v>
      </c>
      <c r="N285" s="24" t="s">
        <v>0</v>
      </c>
      <c r="O285" s="19" t="s">
        <v>475</v>
      </c>
      <c r="P285" s="26">
        <v>45154</v>
      </c>
      <c r="Q285" s="1" t="s">
        <v>11</v>
      </c>
    </row>
    <row r="286" spans="1:17" ht="38.25" x14ac:dyDescent="0.2">
      <c r="A286" s="10">
        <v>31</v>
      </c>
      <c r="B286" s="1" t="s">
        <v>454</v>
      </c>
      <c r="C286" s="1">
        <v>2023</v>
      </c>
      <c r="D286" s="18" t="s">
        <v>563</v>
      </c>
      <c r="E286" s="31" t="s">
        <v>116</v>
      </c>
      <c r="F286" s="20" t="s">
        <v>3</v>
      </c>
      <c r="G286" s="21" t="s">
        <v>86</v>
      </c>
      <c r="H286" s="19" t="s">
        <v>11</v>
      </c>
      <c r="I286" s="1" t="s">
        <v>11</v>
      </c>
      <c r="J286" s="69" t="s">
        <v>539</v>
      </c>
      <c r="K286" s="1" t="s">
        <v>11</v>
      </c>
      <c r="L286" s="30" t="s">
        <v>558</v>
      </c>
      <c r="M286" s="32">
        <v>2837.52</v>
      </c>
      <c r="N286" s="24" t="s">
        <v>0</v>
      </c>
      <c r="O286" s="19" t="s">
        <v>557</v>
      </c>
      <c r="P286" s="26">
        <v>45154</v>
      </c>
      <c r="Q286" s="1" t="s">
        <v>11</v>
      </c>
    </row>
    <row r="287" spans="1:17" ht="38.25" x14ac:dyDescent="0.2">
      <c r="A287" s="10">
        <v>32</v>
      </c>
      <c r="B287" s="1" t="s">
        <v>454</v>
      </c>
      <c r="C287" s="1">
        <v>2023</v>
      </c>
      <c r="D287" s="18" t="s">
        <v>565</v>
      </c>
      <c r="E287" s="31" t="s">
        <v>116</v>
      </c>
      <c r="F287" s="20" t="s">
        <v>3</v>
      </c>
      <c r="G287" s="21" t="s">
        <v>84</v>
      </c>
      <c r="H287" s="19" t="s">
        <v>11</v>
      </c>
      <c r="I287" s="1" t="s">
        <v>11</v>
      </c>
      <c r="J287" s="69" t="s">
        <v>539</v>
      </c>
      <c r="K287" s="1" t="s">
        <v>11</v>
      </c>
      <c r="L287" s="73" t="s">
        <v>574</v>
      </c>
      <c r="M287" s="41">
        <v>2685</v>
      </c>
      <c r="N287" s="24" t="s">
        <v>0</v>
      </c>
      <c r="O287" s="19" t="s">
        <v>564</v>
      </c>
      <c r="P287" s="26">
        <v>45156</v>
      </c>
      <c r="Q287" s="78" t="s">
        <v>706</v>
      </c>
    </row>
    <row r="288" spans="1:17" ht="38.25" x14ac:dyDescent="0.2">
      <c r="A288" s="10">
        <v>33</v>
      </c>
      <c r="B288" s="1" t="s">
        <v>454</v>
      </c>
      <c r="C288" s="1">
        <v>2023</v>
      </c>
      <c r="D288" s="18" t="s">
        <v>568</v>
      </c>
      <c r="E288" s="31" t="s">
        <v>116</v>
      </c>
      <c r="F288" s="20" t="s">
        <v>3</v>
      </c>
      <c r="G288" s="21" t="s">
        <v>84</v>
      </c>
      <c r="H288" s="19" t="s">
        <v>11</v>
      </c>
      <c r="I288" s="1" t="s">
        <v>11</v>
      </c>
      <c r="J288" s="69" t="s">
        <v>539</v>
      </c>
      <c r="K288" s="1" t="s">
        <v>11</v>
      </c>
      <c r="L288" s="73" t="s">
        <v>566</v>
      </c>
      <c r="M288" s="41">
        <v>1587.49</v>
      </c>
      <c r="N288" s="24" t="s">
        <v>0</v>
      </c>
      <c r="O288" s="19" t="s">
        <v>567</v>
      </c>
      <c r="P288" s="26">
        <v>45156</v>
      </c>
      <c r="Q288" s="78" t="s">
        <v>706</v>
      </c>
    </row>
    <row r="289" spans="1:17" ht="38.25" x14ac:dyDescent="0.2">
      <c r="A289" s="10">
        <v>34</v>
      </c>
      <c r="B289" s="1" t="s">
        <v>454</v>
      </c>
      <c r="C289" s="1">
        <v>2023</v>
      </c>
      <c r="D289" s="18" t="s">
        <v>579</v>
      </c>
      <c r="E289" s="70" t="s">
        <v>9</v>
      </c>
      <c r="F289" s="71" t="s">
        <v>15</v>
      </c>
      <c r="G289" s="72" t="s">
        <v>97</v>
      </c>
      <c r="H289" s="8" t="s">
        <v>11</v>
      </c>
      <c r="I289" s="8">
        <v>4</v>
      </c>
      <c r="J289" s="69" t="s">
        <v>539</v>
      </c>
      <c r="K289" s="1" t="s">
        <v>11</v>
      </c>
      <c r="L289" s="30" t="s">
        <v>575</v>
      </c>
      <c r="M289" s="119">
        <v>2199.37</v>
      </c>
      <c r="N289" s="24" t="s">
        <v>0</v>
      </c>
      <c r="O289" s="19" t="s">
        <v>573</v>
      </c>
      <c r="P289" s="26">
        <v>45159</v>
      </c>
      <c r="Q289" s="78" t="s">
        <v>581</v>
      </c>
    </row>
    <row r="290" spans="1:17" ht="38.25" x14ac:dyDescent="0.2">
      <c r="A290" s="10">
        <v>35</v>
      </c>
      <c r="B290" s="1" t="s">
        <v>454</v>
      </c>
      <c r="C290" s="1">
        <v>2023</v>
      </c>
      <c r="D290" s="18" t="s">
        <v>578</v>
      </c>
      <c r="E290" s="31" t="s">
        <v>116</v>
      </c>
      <c r="F290" s="20" t="s">
        <v>3</v>
      </c>
      <c r="G290" s="21" t="s">
        <v>84</v>
      </c>
      <c r="H290" s="19" t="s">
        <v>11</v>
      </c>
      <c r="I290" s="1" t="s">
        <v>11</v>
      </c>
      <c r="J290" s="69" t="s">
        <v>539</v>
      </c>
      <c r="K290" s="1" t="s">
        <v>11</v>
      </c>
      <c r="L290" s="30" t="s">
        <v>576</v>
      </c>
      <c r="M290" s="119">
        <v>2713.38</v>
      </c>
      <c r="N290" s="24" t="s">
        <v>0</v>
      </c>
      <c r="O290" s="19" t="s">
        <v>572</v>
      </c>
      <c r="P290" s="26">
        <v>45159</v>
      </c>
      <c r="Q290" s="78" t="s">
        <v>581</v>
      </c>
    </row>
    <row r="291" spans="1:17" ht="38.25" x14ac:dyDescent="0.2">
      <c r="A291" s="10">
        <v>36</v>
      </c>
      <c r="B291" s="1" t="s">
        <v>454</v>
      </c>
      <c r="C291" s="1">
        <v>2023</v>
      </c>
      <c r="D291" s="18" t="s">
        <v>580</v>
      </c>
      <c r="E291" s="31" t="s">
        <v>9</v>
      </c>
      <c r="F291" s="20" t="s">
        <v>15</v>
      </c>
      <c r="G291" s="21" t="s">
        <v>96</v>
      </c>
      <c r="H291" s="19" t="s">
        <v>11</v>
      </c>
      <c r="I291" s="19">
        <v>4</v>
      </c>
      <c r="J291" s="69" t="s">
        <v>539</v>
      </c>
      <c r="K291" s="1" t="s">
        <v>11</v>
      </c>
      <c r="L291" s="30" t="s">
        <v>577</v>
      </c>
      <c r="M291" s="119">
        <v>1506.64</v>
      </c>
      <c r="N291" s="24" t="s">
        <v>0</v>
      </c>
      <c r="O291" s="19" t="s">
        <v>571</v>
      </c>
      <c r="P291" s="26">
        <v>45159</v>
      </c>
      <c r="Q291" s="78" t="s">
        <v>581</v>
      </c>
    </row>
    <row r="292" spans="1:17" x14ac:dyDescent="0.2">
      <c r="A292" s="10">
        <v>37</v>
      </c>
      <c r="B292" s="1" t="s">
        <v>454</v>
      </c>
      <c r="C292" s="1">
        <v>2023</v>
      </c>
      <c r="D292" s="19" t="s">
        <v>120</v>
      </c>
      <c r="E292" s="31" t="s">
        <v>21</v>
      </c>
      <c r="F292" s="19" t="s">
        <v>11</v>
      </c>
      <c r="G292" s="21" t="s">
        <v>11</v>
      </c>
      <c r="H292" s="19" t="s">
        <v>11</v>
      </c>
      <c r="I292" s="19" t="s">
        <v>11</v>
      </c>
      <c r="J292" s="31" t="s">
        <v>11</v>
      </c>
      <c r="K292" s="19" t="s">
        <v>52</v>
      </c>
      <c r="L292" s="30" t="s">
        <v>20</v>
      </c>
      <c r="M292" s="32">
        <v>145.30000000000001</v>
      </c>
      <c r="N292" s="24" t="s">
        <v>18</v>
      </c>
      <c r="O292" s="19" t="s">
        <v>11</v>
      </c>
      <c r="P292" s="26">
        <v>45159</v>
      </c>
      <c r="Q292" s="1" t="s">
        <v>11</v>
      </c>
    </row>
    <row r="293" spans="1:17" x14ac:dyDescent="0.2">
      <c r="A293" s="10">
        <v>38</v>
      </c>
      <c r="B293" s="1" t="s">
        <v>454</v>
      </c>
      <c r="C293" s="1">
        <v>2023</v>
      </c>
      <c r="D293" s="19" t="s">
        <v>120</v>
      </c>
      <c r="E293" s="31" t="s">
        <v>21</v>
      </c>
      <c r="F293" s="19" t="s">
        <v>11</v>
      </c>
      <c r="G293" s="21" t="s">
        <v>11</v>
      </c>
      <c r="H293" s="19" t="s">
        <v>11</v>
      </c>
      <c r="I293" s="19" t="s">
        <v>11</v>
      </c>
      <c r="J293" s="31" t="s">
        <v>11</v>
      </c>
      <c r="K293" s="19" t="s">
        <v>52</v>
      </c>
      <c r="L293" s="30" t="s">
        <v>20</v>
      </c>
      <c r="M293" s="32">
        <v>145.30000000000001</v>
      </c>
      <c r="N293" s="24" t="s">
        <v>18</v>
      </c>
      <c r="O293" s="19" t="s">
        <v>11</v>
      </c>
      <c r="P293" s="26">
        <v>45159</v>
      </c>
      <c r="Q293" s="1" t="s">
        <v>11</v>
      </c>
    </row>
    <row r="294" spans="1:17" x14ac:dyDescent="0.2">
      <c r="A294" s="10">
        <v>39</v>
      </c>
      <c r="B294" s="1" t="s">
        <v>454</v>
      </c>
      <c r="C294" s="1">
        <v>2023</v>
      </c>
      <c r="D294" s="19" t="s">
        <v>120</v>
      </c>
      <c r="E294" s="31" t="s">
        <v>21</v>
      </c>
      <c r="F294" s="19" t="s">
        <v>11</v>
      </c>
      <c r="G294" s="21" t="s">
        <v>11</v>
      </c>
      <c r="H294" s="19" t="s">
        <v>11</v>
      </c>
      <c r="I294" s="19" t="s">
        <v>11</v>
      </c>
      <c r="J294" s="31" t="s">
        <v>11</v>
      </c>
      <c r="K294" s="19" t="s">
        <v>52</v>
      </c>
      <c r="L294" s="30" t="s">
        <v>20</v>
      </c>
      <c r="M294" s="32">
        <v>145.30000000000001</v>
      </c>
      <c r="N294" s="24" t="s">
        <v>18</v>
      </c>
      <c r="O294" s="19" t="s">
        <v>11</v>
      </c>
      <c r="P294" s="26">
        <v>45159</v>
      </c>
      <c r="Q294" s="1" t="s">
        <v>11</v>
      </c>
    </row>
    <row r="295" spans="1:17" ht="25.5" x14ac:dyDescent="0.2">
      <c r="A295" s="10">
        <v>40</v>
      </c>
      <c r="B295" s="1" t="s">
        <v>454</v>
      </c>
      <c r="C295" s="1">
        <v>2023</v>
      </c>
      <c r="D295" s="98" t="s">
        <v>499</v>
      </c>
      <c r="E295" s="31" t="s">
        <v>2</v>
      </c>
      <c r="F295" s="20" t="s">
        <v>93</v>
      </c>
      <c r="G295" s="21" t="s">
        <v>94</v>
      </c>
      <c r="H295" s="19" t="s">
        <v>11</v>
      </c>
      <c r="I295" s="19">
        <v>2</v>
      </c>
      <c r="J295" s="22" t="s">
        <v>500</v>
      </c>
      <c r="K295" s="1" t="s">
        <v>11</v>
      </c>
      <c r="L295" s="30" t="s">
        <v>506</v>
      </c>
      <c r="M295" s="32">
        <v>581</v>
      </c>
      <c r="N295" s="24" t="s">
        <v>19</v>
      </c>
      <c r="O295" s="19" t="s">
        <v>11</v>
      </c>
      <c r="P295" s="26">
        <v>45162</v>
      </c>
      <c r="Q295" s="1" t="s">
        <v>501</v>
      </c>
    </row>
    <row r="296" spans="1:17" ht="38.25" x14ac:dyDescent="0.2">
      <c r="A296" s="10">
        <v>41</v>
      </c>
      <c r="B296" s="1" t="s">
        <v>454</v>
      </c>
      <c r="C296" s="1">
        <v>2023</v>
      </c>
      <c r="D296" s="18" t="s">
        <v>585</v>
      </c>
      <c r="E296" s="31" t="s">
        <v>116</v>
      </c>
      <c r="F296" s="20" t="s">
        <v>15</v>
      </c>
      <c r="G296" s="21" t="s">
        <v>98</v>
      </c>
      <c r="H296" s="19" t="s">
        <v>11</v>
      </c>
      <c r="I296" s="19">
        <v>4</v>
      </c>
      <c r="J296" s="69" t="s">
        <v>539</v>
      </c>
      <c r="K296" s="1" t="s">
        <v>11</v>
      </c>
      <c r="L296" s="30" t="s">
        <v>583</v>
      </c>
      <c r="M296" s="32">
        <v>1578.61</v>
      </c>
      <c r="N296" s="24" t="s">
        <v>0</v>
      </c>
      <c r="O296" s="19" t="s">
        <v>570</v>
      </c>
      <c r="P296" s="26">
        <v>45166</v>
      </c>
      <c r="Q296" s="1" t="s">
        <v>11</v>
      </c>
    </row>
    <row r="297" spans="1:17" s="75" customFormat="1" ht="54.75" customHeight="1" x14ac:dyDescent="0.25">
      <c r="A297" s="10">
        <v>42</v>
      </c>
      <c r="B297" s="10" t="s">
        <v>454</v>
      </c>
      <c r="C297" s="10">
        <v>2023</v>
      </c>
      <c r="D297" s="136" t="s">
        <v>958</v>
      </c>
      <c r="E297" s="70" t="s">
        <v>203</v>
      </c>
      <c r="F297" s="71" t="s">
        <v>64</v>
      </c>
      <c r="G297" s="72" t="s">
        <v>77</v>
      </c>
      <c r="H297" s="71" t="s">
        <v>152</v>
      </c>
      <c r="I297" s="8" t="s">
        <v>11</v>
      </c>
      <c r="J297" s="70" t="s">
        <v>11</v>
      </c>
      <c r="K297" s="8" t="s">
        <v>11</v>
      </c>
      <c r="L297" s="73" t="s">
        <v>954</v>
      </c>
      <c r="M297" s="74">
        <v>308</v>
      </c>
      <c r="N297" s="24" t="s">
        <v>19</v>
      </c>
      <c r="O297" s="70" t="s">
        <v>955</v>
      </c>
      <c r="P297" s="26">
        <v>45166</v>
      </c>
      <c r="Q297" s="8" t="s">
        <v>11</v>
      </c>
    </row>
    <row r="298" spans="1:17" ht="38.25" x14ac:dyDescent="0.2">
      <c r="A298" s="10">
        <v>43</v>
      </c>
      <c r="B298" s="1" t="s">
        <v>454</v>
      </c>
      <c r="C298" s="1">
        <v>2023</v>
      </c>
      <c r="D298" s="18" t="s">
        <v>582</v>
      </c>
      <c r="E298" s="31" t="s">
        <v>116</v>
      </c>
      <c r="F298" s="20" t="s">
        <v>89</v>
      </c>
      <c r="G298" s="21" t="s">
        <v>92</v>
      </c>
      <c r="H298" s="19" t="s">
        <v>11</v>
      </c>
      <c r="I298" s="19" t="s">
        <v>11</v>
      </c>
      <c r="J298" s="69" t="s">
        <v>539</v>
      </c>
      <c r="K298" s="47" t="s">
        <v>46</v>
      </c>
      <c r="L298" s="30" t="s">
        <v>584</v>
      </c>
      <c r="M298" s="32">
        <v>2189.0500000000002</v>
      </c>
      <c r="N298" s="24" t="s">
        <v>0</v>
      </c>
      <c r="O298" s="19" t="s">
        <v>569</v>
      </c>
      <c r="P298" s="26">
        <v>45169</v>
      </c>
      <c r="Q298" s="1" t="s">
        <v>11</v>
      </c>
    </row>
    <row r="299" spans="1:17" s="46" customFormat="1" ht="90" x14ac:dyDescent="0.25">
      <c r="A299" s="3">
        <v>1</v>
      </c>
      <c r="B299" s="3" t="s">
        <v>455</v>
      </c>
      <c r="C299" s="3">
        <v>2023</v>
      </c>
      <c r="D299" s="137" t="s">
        <v>958</v>
      </c>
      <c r="E299" s="36" t="s">
        <v>203</v>
      </c>
      <c r="F299" s="37" t="s">
        <v>64</v>
      </c>
      <c r="G299" s="38" t="s">
        <v>77</v>
      </c>
      <c r="H299" s="37" t="s">
        <v>152</v>
      </c>
      <c r="I299" s="39" t="s">
        <v>11</v>
      </c>
      <c r="J299" s="36" t="s">
        <v>11</v>
      </c>
      <c r="K299" s="39" t="s">
        <v>11</v>
      </c>
      <c r="L299" s="40" t="s">
        <v>956</v>
      </c>
      <c r="M299" s="41">
        <v>531.95000000000005</v>
      </c>
      <c r="N299" s="45" t="s">
        <v>11</v>
      </c>
      <c r="O299" s="36" t="s">
        <v>957</v>
      </c>
      <c r="P299" s="44">
        <v>45170</v>
      </c>
      <c r="Q299" s="39" t="s">
        <v>11</v>
      </c>
    </row>
    <row r="300" spans="1:17" x14ac:dyDescent="0.2">
      <c r="A300" s="1">
        <v>2</v>
      </c>
      <c r="B300" s="1" t="s">
        <v>455</v>
      </c>
      <c r="C300" s="1">
        <v>2023</v>
      </c>
      <c r="D300" s="19" t="s">
        <v>120</v>
      </c>
      <c r="E300" s="31" t="s">
        <v>4</v>
      </c>
      <c r="F300" s="20" t="s">
        <v>64</v>
      </c>
      <c r="G300" s="21" t="s">
        <v>10</v>
      </c>
      <c r="H300" s="20" t="s">
        <v>155</v>
      </c>
      <c r="I300" s="1" t="s">
        <v>11</v>
      </c>
      <c r="J300" s="31" t="s">
        <v>11</v>
      </c>
      <c r="K300" s="19" t="s">
        <v>11</v>
      </c>
      <c r="L300" s="30" t="s">
        <v>458</v>
      </c>
      <c r="M300" s="32">
        <v>55.44</v>
      </c>
      <c r="N300" s="24" t="s">
        <v>18</v>
      </c>
      <c r="O300" s="138">
        <f>M297+M299</f>
        <v>839.95</v>
      </c>
      <c r="P300" s="26">
        <v>45173</v>
      </c>
      <c r="Q300" s="1" t="s">
        <v>11</v>
      </c>
    </row>
    <row r="301" spans="1:17" ht="38.25" x14ac:dyDescent="0.2">
      <c r="A301" s="1">
        <v>3</v>
      </c>
      <c r="B301" s="1" t="s">
        <v>455</v>
      </c>
      <c r="C301" s="1">
        <v>2023</v>
      </c>
      <c r="D301" s="18" t="s">
        <v>123</v>
      </c>
      <c r="E301" s="31" t="s">
        <v>54</v>
      </c>
      <c r="F301" s="20" t="s">
        <v>64</v>
      </c>
      <c r="G301" s="21" t="s">
        <v>65</v>
      </c>
      <c r="H301" s="20" t="s">
        <v>129</v>
      </c>
      <c r="I301" s="19" t="s">
        <v>11</v>
      </c>
      <c r="J301" s="31" t="s">
        <v>11</v>
      </c>
      <c r="K301" s="19" t="s">
        <v>11</v>
      </c>
      <c r="L301" s="30" t="s">
        <v>320</v>
      </c>
      <c r="M301" s="41">
        <v>4295</v>
      </c>
      <c r="N301" s="24" t="s">
        <v>19</v>
      </c>
      <c r="O301" s="19" t="s">
        <v>11</v>
      </c>
      <c r="P301" s="26">
        <v>45174</v>
      </c>
      <c r="Q301" s="78" t="s">
        <v>586</v>
      </c>
    </row>
    <row r="302" spans="1:17" ht="38.25" x14ac:dyDescent="0.2">
      <c r="A302" s="1">
        <v>4</v>
      </c>
      <c r="B302" s="1" t="s">
        <v>455</v>
      </c>
      <c r="C302" s="1">
        <v>2023</v>
      </c>
      <c r="D302" s="18" t="s">
        <v>121</v>
      </c>
      <c r="E302" s="31" t="s">
        <v>57</v>
      </c>
      <c r="F302" s="20" t="s">
        <v>64</v>
      </c>
      <c r="G302" s="21" t="s">
        <v>65</v>
      </c>
      <c r="H302" s="20" t="s">
        <v>13</v>
      </c>
      <c r="I302" s="19" t="s">
        <v>11</v>
      </c>
      <c r="J302" s="31" t="s">
        <v>11</v>
      </c>
      <c r="K302" s="19" t="s">
        <v>11</v>
      </c>
      <c r="L302" s="30" t="s">
        <v>317</v>
      </c>
      <c r="M302" s="41">
        <v>15000</v>
      </c>
      <c r="N302" s="24" t="s">
        <v>19</v>
      </c>
      <c r="O302" s="19" t="s">
        <v>503</v>
      </c>
      <c r="P302" s="26">
        <v>45174</v>
      </c>
      <c r="Q302" s="78" t="s">
        <v>586</v>
      </c>
    </row>
    <row r="303" spans="1:17" ht="42" customHeight="1" x14ac:dyDescent="0.2">
      <c r="A303" s="1" t="s">
        <v>11</v>
      </c>
      <c r="B303" s="1" t="s">
        <v>11</v>
      </c>
      <c r="C303" s="1" t="s">
        <v>11</v>
      </c>
      <c r="D303" s="18" t="s">
        <v>11</v>
      </c>
      <c r="E303" s="31" t="s">
        <v>298</v>
      </c>
      <c r="F303" s="20" t="s">
        <v>64</v>
      </c>
      <c r="G303" s="21" t="s">
        <v>65</v>
      </c>
      <c r="H303" s="20" t="s">
        <v>13</v>
      </c>
      <c r="I303" s="19" t="s">
        <v>11</v>
      </c>
      <c r="J303" s="31" t="s">
        <v>11</v>
      </c>
      <c r="K303" s="19" t="s">
        <v>11</v>
      </c>
      <c r="L303" s="30" t="s">
        <v>1072</v>
      </c>
      <c r="M303" s="74">
        <v>-2500</v>
      </c>
      <c r="N303" s="24" t="s">
        <v>19</v>
      </c>
      <c r="O303" s="19" t="s">
        <v>11</v>
      </c>
      <c r="P303" s="26">
        <v>45187</v>
      </c>
      <c r="Q303" s="78" t="s">
        <v>1059</v>
      </c>
    </row>
    <row r="304" spans="1:17" s="75" customFormat="1" ht="39.75" customHeight="1" x14ac:dyDescent="0.2">
      <c r="A304" s="10">
        <v>5</v>
      </c>
      <c r="B304" s="10" t="s">
        <v>455</v>
      </c>
      <c r="C304" s="10">
        <v>2023</v>
      </c>
      <c r="D304" s="98" t="s">
        <v>123</v>
      </c>
      <c r="E304" s="70" t="s">
        <v>55</v>
      </c>
      <c r="F304" s="71" t="s">
        <v>64</v>
      </c>
      <c r="G304" s="72" t="s">
        <v>65</v>
      </c>
      <c r="H304" s="71" t="s">
        <v>66</v>
      </c>
      <c r="I304" s="8" t="s">
        <v>11</v>
      </c>
      <c r="J304" s="70" t="s">
        <v>11</v>
      </c>
      <c r="K304" s="8" t="s">
        <v>11</v>
      </c>
      <c r="L304" s="73" t="s">
        <v>509</v>
      </c>
      <c r="M304" s="74">
        <v>2282.88</v>
      </c>
      <c r="N304" s="24" t="s">
        <v>22</v>
      </c>
      <c r="O304" s="8" t="s">
        <v>11</v>
      </c>
      <c r="P304" s="26">
        <v>45174</v>
      </c>
      <c r="Q304" s="79" t="s">
        <v>589</v>
      </c>
    </row>
    <row r="305" spans="1:17" ht="25.5" x14ac:dyDescent="0.2">
      <c r="A305" s="1">
        <v>6</v>
      </c>
      <c r="B305" s="1" t="s">
        <v>455</v>
      </c>
      <c r="C305" s="1">
        <v>2023</v>
      </c>
      <c r="D305" s="18" t="s">
        <v>136</v>
      </c>
      <c r="E305" s="31" t="s">
        <v>44</v>
      </c>
      <c r="F305" s="20" t="s">
        <v>64</v>
      </c>
      <c r="G305" s="21" t="s">
        <v>71</v>
      </c>
      <c r="H305" s="20" t="s">
        <v>14</v>
      </c>
      <c r="I305" s="19" t="s">
        <v>11</v>
      </c>
      <c r="J305" s="31" t="s">
        <v>11</v>
      </c>
      <c r="K305" s="19" t="s">
        <v>11</v>
      </c>
      <c r="L305" s="30" t="s">
        <v>308</v>
      </c>
      <c r="M305" s="41">
        <v>1300</v>
      </c>
      <c r="N305" s="24" t="s">
        <v>0</v>
      </c>
      <c r="O305" s="61" t="s">
        <v>462</v>
      </c>
      <c r="P305" s="26">
        <v>45180</v>
      </c>
      <c r="Q305" s="10" t="s">
        <v>588</v>
      </c>
    </row>
    <row r="306" spans="1:17" ht="25.5" x14ac:dyDescent="0.2">
      <c r="A306" s="1">
        <v>7</v>
      </c>
      <c r="B306" s="1" t="s">
        <v>455</v>
      </c>
      <c r="C306" s="1">
        <v>2023</v>
      </c>
      <c r="D306" s="18" t="s">
        <v>133</v>
      </c>
      <c r="E306" s="31" t="s">
        <v>40</v>
      </c>
      <c r="F306" s="20" t="s">
        <v>64</v>
      </c>
      <c r="G306" s="21" t="s">
        <v>39</v>
      </c>
      <c r="H306" s="20" t="s">
        <v>75</v>
      </c>
      <c r="I306" s="19" t="s">
        <v>11</v>
      </c>
      <c r="J306" s="31" t="s">
        <v>11</v>
      </c>
      <c r="K306" s="19" t="s">
        <v>11</v>
      </c>
      <c r="L306" s="30" t="s">
        <v>310</v>
      </c>
      <c r="M306" s="41">
        <v>3000</v>
      </c>
      <c r="N306" s="24" t="s">
        <v>0</v>
      </c>
      <c r="O306" s="19" t="s">
        <v>587</v>
      </c>
      <c r="P306" s="26">
        <v>45180</v>
      </c>
      <c r="Q306" s="10" t="s">
        <v>588</v>
      </c>
    </row>
    <row r="307" spans="1:17" ht="38.25" x14ac:dyDescent="0.2">
      <c r="A307" s="1">
        <v>8</v>
      </c>
      <c r="B307" s="1" t="s">
        <v>455</v>
      </c>
      <c r="C307" s="1">
        <v>2023</v>
      </c>
      <c r="D307" s="18" t="s">
        <v>553</v>
      </c>
      <c r="E307" s="31" t="s">
        <v>2</v>
      </c>
      <c r="F307" s="20" t="s">
        <v>93</v>
      </c>
      <c r="G307" s="21" t="s">
        <v>94</v>
      </c>
      <c r="H307" s="19" t="s">
        <v>11</v>
      </c>
      <c r="I307" s="19">
        <v>2</v>
      </c>
      <c r="J307" s="22" t="s">
        <v>552</v>
      </c>
      <c r="K307" s="19" t="s">
        <v>11</v>
      </c>
      <c r="L307" s="30" t="s">
        <v>593</v>
      </c>
      <c r="M307" s="120">
        <v>871.5</v>
      </c>
      <c r="N307" s="24" t="s">
        <v>19</v>
      </c>
      <c r="O307" s="19" t="s">
        <v>11</v>
      </c>
      <c r="P307" s="26">
        <v>45180</v>
      </c>
      <c r="Q307" s="1" t="s">
        <v>135</v>
      </c>
    </row>
    <row r="308" spans="1:17" ht="26.25" x14ac:dyDescent="0.25">
      <c r="A308" s="1">
        <v>9</v>
      </c>
      <c r="B308" s="1" t="s">
        <v>455</v>
      </c>
      <c r="C308" s="1">
        <v>2023</v>
      </c>
      <c r="D308" s="105" t="s">
        <v>131</v>
      </c>
      <c r="E308" s="31" t="s">
        <v>16</v>
      </c>
      <c r="F308" s="20" t="s">
        <v>64</v>
      </c>
      <c r="G308" s="21" t="s">
        <v>71</v>
      </c>
      <c r="H308" s="20" t="s">
        <v>1060</v>
      </c>
      <c r="I308" s="19" t="s">
        <v>11</v>
      </c>
      <c r="J308" s="31" t="s">
        <v>11</v>
      </c>
      <c r="K308" s="19" t="s">
        <v>11</v>
      </c>
      <c r="L308" s="30" t="s">
        <v>17</v>
      </c>
      <c r="M308" s="120">
        <v>4800</v>
      </c>
      <c r="N308" s="24" t="s">
        <v>19</v>
      </c>
      <c r="O308" s="61" t="s">
        <v>591</v>
      </c>
      <c r="P308" s="26">
        <v>45180</v>
      </c>
      <c r="Q308" s="78" t="s">
        <v>597</v>
      </c>
    </row>
    <row r="309" spans="1:17" ht="52.5" customHeight="1" x14ac:dyDescent="0.25">
      <c r="A309" s="1">
        <v>10</v>
      </c>
      <c r="B309" s="1" t="s">
        <v>455</v>
      </c>
      <c r="C309" s="1">
        <v>2023</v>
      </c>
      <c r="D309" s="105" t="s">
        <v>594</v>
      </c>
      <c r="E309" s="70" t="s">
        <v>720</v>
      </c>
      <c r="F309" s="20" t="s">
        <v>89</v>
      </c>
      <c r="G309" s="21" t="s">
        <v>92</v>
      </c>
      <c r="H309" s="19" t="s">
        <v>11</v>
      </c>
      <c r="I309" s="19" t="s">
        <v>11</v>
      </c>
      <c r="J309" s="69" t="s">
        <v>539</v>
      </c>
      <c r="K309" s="47" t="s">
        <v>674</v>
      </c>
      <c r="L309" s="30" t="s">
        <v>595</v>
      </c>
      <c r="M309" s="120">
        <v>400</v>
      </c>
      <c r="N309" s="24" t="s">
        <v>19</v>
      </c>
      <c r="O309" s="19" t="s">
        <v>596</v>
      </c>
      <c r="P309" s="26">
        <v>45180</v>
      </c>
      <c r="Q309" s="78" t="s">
        <v>597</v>
      </c>
    </row>
    <row r="310" spans="1:17" ht="13.5" customHeight="1" x14ac:dyDescent="0.2">
      <c r="A310" s="1">
        <v>11</v>
      </c>
      <c r="B310" s="1" t="s">
        <v>455</v>
      </c>
      <c r="C310" s="1">
        <v>2023</v>
      </c>
      <c r="D310" s="18" t="s">
        <v>127</v>
      </c>
      <c r="E310" s="31" t="s">
        <v>43</v>
      </c>
      <c r="F310" s="20" t="s">
        <v>64</v>
      </c>
      <c r="G310" s="21" t="s">
        <v>71</v>
      </c>
      <c r="H310" s="20" t="s">
        <v>74</v>
      </c>
      <c r="I310" s="19" t="s">
        <v>11</v>
      </c>
      <c r="J310" s="31" t="s">
        <v>11</v>
      </c>
      <c r="K310" s="19" t="s">
        <v>11</v>
      </c>
      <c r="L310" s="30" t="s">
        <v>430</v>
      </c>
      <c r="M310" s="32">
        <v>137</v>
      </c>
      <c r="N310" s="24" t="s">
        <v>0</v>
      </c>
      <c r="O310" s="19" t="s">
        <v>11</v>
      </c>
      <c r="P310" s="26">
        <v>45180</v>
      </c>
      <c r="Q310" s="1" t="s">
        <v>11</v>
      </c>
    </row>
    <row r="311" spans="1:17" ht="43.5" customHeight="1" x14ac:dyDescent="0.2">
      <c r="A311" s="1">
        <v>12</v>
      </c>
      <c r="B311" s="1" t="s">
        <v>455</v>
      </c>
      <c r="C311" s="1">
        <v>2023</v>
      </c>
      <c r="D311" s="18" t="s">
        <v>130</v>
      </c>
      <c r="E311" s="31" t="s">
        <v>41</v>
      </c>
      <c r="F311" s="20" t="s">
        <v>64</v>
      </c>
      <c r="G311" s="21" t="s">
        <v>71</v>
      </c>
      <c r="H311" s="20" t="s">
        <v>25</v>
      </c>
      <c r="I311" s="19" t="s">
        <v>11</v>
      </c>
      <c r="J311" s="31" t="s">
        <v>11</v>
      </c>
      <c r="K311" s="19" t="s">
        <v>11</v>
      </c>
      <c r="L311" s="30" t="s">
        <v>27</v>
      </c>
      <c r="M311" s="41">
        <v>375.9</v>
      </c>
      <c r="N311" s="24" t="s">
        <v>0</v>
      </c>
      <c r="O311" s="19" t="s">
        <v>11</v>
      </c>
      <c r="P311" s="26">
        <v>45181</v>
      </c>
      <c r="Q311" s="78" t="s">
        <v>608</v>
      </c>
    </row>
    <row r="312" spans="1:17" ht="33" customHeight="1" x14ac:dyDescent="0.2">
      <c r="A312" s="1">
        <v>13</v>
      </c>
      <c r="B312" s="1" t="s">
        <v>455</v>
      </c>
      <c r="C312" s="1">
        <v>2023</v>
      </c>
      <c r="D312" s="18" t="s">
        <v>124</v>
      </c>
      <c r="E312" s="31" t="s">
        <v>42</v>
      </c>
      <c r="F312" s="20" t="s">
        <v>64</v>
      </c>
      <c r="G312" s="21" t="s">
        <v>23</v>
      </c>
      <c r="H312" s="20" t="s">
        <v>161</v>
      </c>
      <c r="I312" s="19" t="s">
        <v>11</v>
      </c>
      <c r="J312" s="31" t="s">
        <v>11</v>
      </c>
      <c r="K312" s="19" t="s">
        <v>11</v>
      </c>
      <c r="L312" s="30" t="s">
        <v>429</v>
      </c>
      <c r="M312" s="41">
        <v>1403.51</v>
      </c>
      <c r="N312" s="24" t="s">
        <v>0</v>
      </c>
      <c r="O312" s="19" t="s">
        <v>602</v>
      </c>
      <c r="P312" s="26">
        <v>45181</v>
      </c>
      <c r="Q312" s="78" t="s">
        <v>608</v>
      </c>
    </row>
    <row r="313" spans="1:17" ht="42" customHeight="1" x14ac:dyDescent="0.2">
      <c r="A313" s="1">
        <v>14</v>
      </c>
      <c r="B313" s="1" t="s">
        <v>455</v>
      </c>
      <c r="C313" s="1">
        <v>2023</v>
      </c>
      <c r="D313" s="18" t="s">
        <v>601</v>
      </c>
      <c r="E313" s="31" t="s">
        <v>56</v>
      </c>
      <c r="F313" s="20" t="s">
        <v>64</v>
      </c>
      <c r="G313" s="21" t="s">
        <v>65</v>
      </c>
      <c r="H313" s="20" t="s">
        <v>67</v>
      </c>
      <c r="I313" s="19" t="s">
        <v>11</v>
      </c>
      <c r="J313" s="31" t="s">
        <v>11</v>
      </c>
      <c r="K313" s="19" t="s">
        <v>11</v>
      </c>
      <c r="L313" s="30" t="s">
        <v>321</v>
      </c>
      <c r="M313" s="41">
        <v>900.6</v>
      </c>
      <c r="N313" s="24" t="s">
        <v>0</v>
      </c>
      <c r="O313" s="19" t="s">
        <v>11</v>
      </c>
      <c r="P313" s="26">
        <v>45181</v>
      </c>
      <c r="Q313" s="78" t="s">
        <v>609</v>
      </c>
    </row>
    <row r="314" spans="1:17" ht="27.75" customHeight="1" x14ac:dyDescent="0.2">
      <c r="A314" s="1">
        <v>15</v>
      </c>
      <c r="B314" s="1" t="s">
        <v>455</v>
      </c>
      <c r="C314" s="1">
        <v>2023</v>
      </c>
      <c r="D314" s="18" t="s">
        <v>156</v>
      </c>
      <c r="E314" s="31" t="s">
        <v>32</v>
      </c>
      <c r="F314" s="20" t="s">
        <v>64</v>
      </c>
      <c r="G314" s="21" t="s">
        <v>10</v>
      </c>
      <c r="H314" s="20" t="s">
        <v>154</v>
      </c>
      <c r="I314" s="19" t="s">
        <v>11</v>
      </c>
      <c r="J314" s="31" t="s">
        <v>11</v>
      </c>
      <c r="K314" s="19" t="s">
        <v>11</v>
      </c>
      <c r="L314" s="30" t="s">
        <v>185</v>
      </c>
      <c r="M314" s="41">
        <v>361.38</v>
      </c>
      <c r="N314" s="71" t="s">
        <v>0</v>
      </c>
      <c r="O314" s="19" t="s">
        <v>598</v>
      </c>
      <c r="P314" s="26">
        <v>45181</v>
      </c>
      <c r="Q314" s="78" t="s">
        <v>608</v>
      </c>
    </row>
    <row r="315" spans="1:17" ht="43.5" customHeight="1" x14ac:dyDescent="0.25">
      <c r="A315" s="1">
        <v>16</v>
      </c>
      <c r="B315" s="1" t="s">
        <v>455</v>
      </c>
      <c r="C315" s="1">
        <v>2023</v>
      </c>
      <c r="D315" s="105" t="s">
        <v>604</v>
      </c>
      <c r="E315" s="31" t="s">
        <v>116</v>
      </c>
      <c r="F315" s="20" t="s">
        <v>106</v>
      </c>
      <c r="G315" s="21" t="s">
        <v>107</v>
      </c>
      <c r="H315" s="19" t="s">
        <v>11</v>
      </c>
      <c r="I315" s="19" t="s">
        <v>11</v>
      </c>
      <c r="J315" s="22" t="s">
        <v>605</v>
      </c>
      <c r="K315" s="19" t="s">
        <v>11</v>
      </c>
      <c r="L315" s="30" t="s">
        <v>607</v>
      </c>
      <c r="M315" s="41">
        <v>12330.35</v>
      </c>
      <c r="N315" s="24" t="s">
        <v>0</v>
      </c>
      <c r="O315" s="19" t="s">
        <v>606</v>
      </c>
      <c r="P315" s="26">
        <v>45181</v>
      </c>
      <c r="Q315" s="78" t="s">
        <v>608</v>
      </c>
    </row>
    <row r="316" spans="1:17" ht="38.25" x14ac:dyDescent="0.2">
      <c r="A316" s="1">
        <v>17</v>
      </c>
      <c r="B316" s="1" t="s">
        <v>455</v>
      </c>
      <c r="C316" s="1">
        <v>2023</v>
      </c>
      <c r="D316" s="18" t="s">
        <v>611</v>
      </c>
      <c r="E316" s="31" t="s">
        <v>116</v>
      </c>
      <c r="F316" s="20" t="s">
        <v>89</v>
      </c>
      <c r="G316" s="21" t="s">
        <v>92</v>
      </c>
      <c r="H316" s="19" t="s">
        <v>11</v>
      </c>
      <c r="I316" s="19" t="s">
        <v>11</v>
      </c>
      <c r="J316" s="69" t="s">
        <v>539</v>
      </c>
      <c r="K316" s="47" t="s">
        <v>46</v>
      </c>
      <c r="L316" s="30" t="s">
        <v>936</v>
      </c>
      <c r="M316" s="120">
        <v>1193.25</v>
      </c>
      <c r="N316" s="24" t="s">
        <v>19</v>
      </c>
      <c r="O316" s="19" t="s">
        <v>11</v>
      </c>
      <c r="P316" s="26">
        <v>45181</v>
      </c>
      <c r="Q316" s="31" t="s">
        <v>616</v>
      </c>
    </row>
    <row r="317" spans="1:17" ht="51" x14ac:dyDescent="0.2">
      <c r="A317" s="1">
        <v>18</v>
      </c>
      <c r="B317" s="1" t="s">
        <v>455</v>
      </c>
      <c r="C317" s="1">
        <v>2023</v>
      </c>
      <c r="D317" s="18" t="s">
        <v>615</v>
      </c>
      <c r="E317" s="31" t="s">
        <v>203</v>
      </c>
      <c r="F317" s="20" t="s">
        <v>15</v>
      </c>
      <c r="G317" s="21" t="s">
        <v>96</v>
      </c>
      <c r="H317" s="19" t="s">
        <v>11</v>
      </c>
      <c r="I317" s="19">
        <v>4</v>
      </c>
      <c r="J317" s="69" t="s">
        <v>539</v>
      </c>
      <c r="K317" s="19" t="s">
        <v>11</v>
      </c>
      <c r="L317" s="30" t="s">
        <v>614</v>
      </c>
      <c r="M317" s="120">
        <f>1260</f>
        <v>1260</v>
      </c>
      <c r="N317" s="20" t="s">
        <v>19</v>
      </c>
      <c r="O317" s="19" t="s">
        <v>613</v>
      </c>
      <c r="P317" s="26">
        <v>45181</v>
      </c>
      <c r="Q317" s="31" t="s">
        <v>616</v>
      </c>
    </row>
    <row r="318" spans="1:17" ht="38.25" x14ac:dyDescent="0.2">
      <c r="A318" s="1">
        <v>19</v>
      </c>
      <c r="B318" s="1" t="s">
        <v>455</v>
      </c>
      <c r="C318" s="1">
        <v>2023</v>
      </c>
      <c r="D318" s="18" t="s">
        <v>611</v>
      </c>
      <c r="E318" s="31" t="s">
        <v>116</v>
      </c>
      <c r="F318" s="20" t="s">
        <v>89</v>
      </c>
      <c r="G318" s="21" t="s">
        <v>92</v>
      </c>
      <c r="H318" s="19" t="s">
        <v>11</v>
      </c>
      <c r="I318" s="19" t="s">
        <v>11</v>
      </c>
      <c r="J318" s="69" t="s">
        <v>539</v>
      </c>
      <c r="K318" s="47" t="s">
        <v>46</v>
      </c>
      <c r="L318" s="30" t="s">
        <v>916</v>
      </c>
      <c r="M318" s="32">
        <f>-1193.25</f>
        <v>-1193.25</v>
      </c>
      <c r="N318" s="24" t="s">
        <v>612</v>
      </c>
      <c r="O318" s="19" t="s">
        <v>11</v>
      </c>
      <c r="P318" s="26">
        <v>45181</v>
      </c>
      <c r="Q318" s="31" t="s">
        <v>617</v>
      </c>
    </row>
    <row r="319" spans="1:17" s="75" customFormat="1" ht="25.5" x14ac:dyDescent="0.2">
      <c r="A319" s="10">
        <v>20</v>
      </c>
      <c r="B319" s="10" t="s">
        <v>455</v>
      </c>
      <c r="C319" s="10">
        <v>2023</v>
      </c>
      <c r="D319" s="98" t="s">
        <v>123</v>
      </c>
      <c r="E319" s="70" t="s">
        <v>55</v>
      </c>
      <c r="F319" s="71" t="s">
        <v>64</v>
      </c>
      <c r="G319" s="72" t="s">
        <v>65</v>
      </c>
      <c r="H319" s="71" t="s">
        <v>66</v>
      </c>
      <c r="I319" s="8" t="s">
        <v>11</v>
      </c>
      <c r="J319" s="70" t="s">
        <v>11</v>
      </c>
      <c r="K319" s="8" t="s">
        <v>11</v>
      </c>
      <c r="L319" s="73" t="s">
        <v>323</v>
      </c>
      <c r="M319" s="74">
        <v>2282.88</v>
      </c>
      <c r="N319" s="24" t="s">
        <v>22</v>
      </c>
      <c r="O319" s="8" t="s">
        <v>11</v>
      </c>
      <c r="P319" s="26">
        <v>45181</v>
      </c>
      <c r="Q319" s="79" t="s">
        <v>610</v>
      </c>
    </row>
    <row r="320" spans="1:17" ht="25.5" x14ac:dyDescent="0.2">
      <c r="A320" s="1">
        <v>21</v>
      </c>
      <c r="B320" s="1" t="s">
        <v>455</v>
      </c>
      <c r="C320" s="1">
        <v>2023</v>
      </c>
      <c r="D320" s="18" t="s">
        <v>124</v>
      </c>
      <c r="E320" s="31" t="s">
        <v>24</v>
      </c>
      <c r="F320" s="20" t="s">
        <v>64</v>
      </c>
      <c r="G320" s="21" t="s">
        <v>23</v>
      </c>
      <c r="H320" s="20" t="s">
        <v>68</v>
      </c>
      <c r="I320" s="19" t="s">
        <v>11</v>
      </c>
      <c r="J320" s="31" t="s">
        <v>11</v>
      </c>
      <c r="K320" s="19" t="s">
        <v>11</v>
      </c>
      <c r="L320" s="30" t="s">
        <v>471</v>
      </c>
      <c r="M320" s="32">
        <v>87.43</v>
      </c>
      <c r="N320" s="24" t="s">
        <v>22</v>
      </c>
      <c r="O320" s="25" t="s">
        <v>472</v>
      </c>
      <c r="P320" s="26">
        <v>45181</v>
      </c>
      <c r="Q320" s="1" t="s">
        <v>11</v>
      </c>
    </row>
    <row r="321" spans="1:18" ht="25.5" x14ac:dyDescent="0.2">
      <c r="A321" s="1">
        <v>22</v>
      </c>
      <c r="B321" s="1" t="s">
        <v>455</v>
      </c>
      <c r="C321" s="1">
        <v>2023</v>
      </c>
      <c r="D321" s="18" t="s">
        <v>124</v>
      </c>
      <c r="E321" s="31" t="s">
        <v>24</v>
      </c>
      <c r="F321" s="20" t="s">
        <v>64</v>
      </c>
      <c r="G321" s="21" t="s">
        <v>23</v>
      </c>
      <c r="H321" s="20" t="s">
        <v>68</v>
      </c>
      <c r="I321" s="19" t="s">
        <v>11</v>
      </c>
      <c r="J321" s="31" t="s">
        <v>11</v>
      </c>
      <c r="K321" s="19" t="s">
        <v>11</v>
      </c>
      <c r="L321" s="30" t="s">
        <v>470</v>
      </c>
      <c r="M321" s="32">
        <v>28.21</v>
      </c>
      <c r="N321" s="24" t="s">
        <v>22</v>
      </c>
      <c r="O321" s="25" t="s">
        <v>472</v>
      </c>
      <c r="P321" s="26">
        <v>45181</v>
      </c>
      <c r="Q321" s="1" t="s">
        <v>11</v>
      </c>
    </row>
    <row r="322" spans="1:18" s="75" customFormat="1" ht="42.75" customHeight="1" x14ac:dyDescent="0.25">
      <c r="A322" s="10">
        <v>23</v>
      </c>
      <c r="B322" s="10" t="s">
        <v>455</v>
      </c>
      <c r="C322" s="10">
        <v>2023</v>
      </c>
      <c r="D322" s="136" t="s">
        <v>910</v>
      </c>
      <c r="E322" s="161" t="s">
        <v>911</v>
      </c>
      <c r="F322" s="71" t="s">
        <v>89</v>
      </c>
      <c r="G322" s="72" t="s">
        <v>92</v>
      </c>
      <c r="H322" s="8" t="s">
        <v>11</v>
      </c>
      <c r="I322" s="8" t="s">
        <v>11</v>
      </c>
      <c r="J322" s="69" t="s">
        <v>539</v>
      </c>
      <c r="K322" s="47" t="s">
        <v>46</v>
      </c>
      <c r="L322" s="160" t="s">
        <v>621</v>
      </c>
      <c r="M322" s="41">
        <v>122</v>
      </c>
      <c r="N322" s="71" t="s">
        <v>19</v>
      </c>
      <c r="O322" s="8" t="s">
        <v>909</v>
      </c>
      <c r="P322" s="26">
        <v>45181</v>
      </c>
      <c r="Q322" s="158" t="s">
        <v>619</v>
      </c>
    </row>
    <row r="323" spans="1:18" s="75" customFormat="1" ht="48" customHeight="1" x14ac:dyDescent="0.2">
      <c r="A323" s="10">
        <v>24</v>
      </c>
      <c r="B323" s="10" t="s">
        <v>455</v>
      </c>
      <c r="C323" s="10">
        <v>2023</v>
      </c>
      <c r="D323" s="98" t="s">
        <v>910</v>
      </c>
      <c r="E323" s="70" t="s">
        <v>912</v>
      </c>
      <c r="F323" s="71" t="s">
        <v>89</v>
      </c>
      <c r="G323" s="72" t="s">
        <v>92</v>
      </c>
      <c r="H323" s="8" t="s">
        <v>11</v>
      </c>
      <c r="I323" s="8" t="s">
        <v>11</v>
      </c>
      <c r="J323" s="69" t="s">
        <v>539</v>
      </c>
      <c r="K323" s="47" t="s">
        <v>46</v>
      </c>
      <c r="L323" s="124" t="s">
        <v>622</v>
      </c>
      <c r="M323" s="41">
        <v>464</v>
      </c>
      <c r="N323" s="71" t="s">
        <v>19</v>
      </c>
      <c r="O323" s="8" t="s">
        <v>406</v>
      </c>
      <c r="P323" s="26">
        <v>45181</v>
      </c>
      <c r="Q323" s="70" t="s">
        <v>619</v>
      </c>
    </row>
    <row r="324" spans="1:18" ht="55.5" customHeight="1" x14ac:dyDescent="0.25">
      <c r="A324" s="1">
        <v>25</v>
      </c>
      <c r="B324" s="1" t="s">
        <v>455</v>
      </c>
      <c r="C324" s="1">
        <v>2023</v>
      </c>
      <c r="D324" s="105" t="s">
        <v>594</v>
      </c>
      <c r="E324" s="70" t="s">
        <v>720</v>
      </c>
      <c r="F324" s="20" t="s">
        <v>89</v>
      </c>
      <c r="G324" s="21" t="s">
        <v>92</v>
      </c>
      <c r="H324" s="19" t="s">
        <v>11</v>
      </c>
      <c r="I324" s="19" t="s">
        <v>11</v>
      </c>
      <c r="J324" s="69" t="s">
        <v>539</v>
      </c>
      <c r="K324" s="47" t="s">
        <v>674</v>
      </c>
      <c r="L324" s="30" t="s">
        <v>620</v>
      </c>
      <c r="M324" s="41">
        <v>400</v>
      </c>
      <c r="N324" s="24" t="s">
        <v>19</v>
      </c>
      <c r="O324" s="19" t="s">
        <v>596</v>
      </c>
      <c r="P324" s="26">
        <v>45181</v>
      </c>
      <c r="Q324" s="78" t="s">
        <v>619</v>
      </c>
    </row>
    <row r="325" spans="1:18" ht="70.5" customHeight="1" x14ac:dyDescent="0.2">
      <c r="A325" s="1">
        <v>26</v>
      </c>
      <c r="B325" s="1" t="s">
        <v>455</v>
      </c>
      <c r="C325" s="1">
        <v>2023</v>
      </c>
      <c r="D325" s="18" t="s">
        <v>618</v>
      </c>
      <c r="E325" s="31" t="s">
        <v>2</v>
      </c>
      <c r="F325" s="20" t="s">
        <v>89</v>
      </c>
      <c r="G325" s="21" t="s">
        <v>92</v>
      </c>
      <c r="H325" s="19" t="s">
        <v>11</v>
      </c>
      <c r="I325" s="19" t="s">
        <v>11</v>
      </c>
      <c r="J325" s="69" t="s">
        <v>539</v>
      </c>
      <c r="K325" s="47" t="s">
        <v>46</v>
      </c>
      <c r="L325" s="30" t="s">
        <v>636</v>
      </c>
      <c r="M325" s="120">
        <v>2033.5</v>
      </c>
      <c r="N325" s="24" t="s">
        <v>19</v>
      </c>
      <c r="O325" s="19" t="s">
        <v>11</v>
      </c>
      <c r="P325" s="26">
        <v>45187</v>
      </c>
      <c r="Q325" s="78" t="s">
        <v>686</v>
      </c>
    </row>
    <row r="326" spans="1:18" ht="42" customHeight="1" x14ac:dyDescent="0.2">
      <c r="A326" s="1">
        <v>27</v>
      </c>
      <c r="B326" s="1" t="s">
        <v>455</v>
      </c>
      <c r="C326" s="1">
        <v>2023</v>
      </c>
      <c r="D326" s="18" t="s">
        <v>547</v>
      </c>
      <c r="E326" s="31" t="s">
        <v>2</v>
      </c>
      <c r="F326" s="20" t="s">
        <v>3</v>
      </c>
      <c r="G326" s="21" t="s">
        <v>87</v>
      </c>
      <c r="H326" s="19" t="s">
        <v>11</v>
      </c>
      <c r="I326" s="19" t="s">
        <v>11</v>
      </c>
      <c r="J326" s="69" t="s">
        <v>539</v>
      </c>
      <c r="K326" s="8" t="s">
        <v>11</v>
      </c>
      <c r="L326" s="30" t="s">
        <v>623</v>
      </c>
      <c r="M326" s="120">
        <v>2033.5</v>
      </c>
      <c r="N326" s="24" t="s">
        <v>19</v>
      </c>
      <c r="O326" s="19" t="s">
        <v>11</v>
      </c>
      <c r="P326" s="26">
        <v>45187</v>
      </c>
      <c r="Q326" s="78" t="s">
        <v>687</v>
      </c>
    </row>
    <row r="327" spans="1:18" ht="45" customHeight="1" x14ac:dyDescent="0.2">
      <c r="A327" s="1">
        <v>28</v>
      </c>
      <c r="B327" s="1" t="s">
        <v>455</v>
      </c>
      <c r="C327" s="1">
        <v>2023</v>
      </c>
      <c r="D327" s="18" t="s">
        <v>580</v>
      </c>
      <c r="E327" s="31" t="s">
        <v>2</v>
      </c>
      <c r="F327" s="20" t="s">
        <v>15</v>
      </c>
      <c r="G327" s="21" t="s">
        <v>96</v>
      </c>
      <c r="H327" s="19" t="s">
        <v>11</v>
      </c>
      <c r="I327" s="19">
        <v>4</v>
      </c>
      <c r="J327" s="69" t="s">
        <v>539</v>
      </c>
      <c r="K327" s="8" t="s">
        <v>11</v>
      </c>
      <c r="L327" s="30" t="s">
        <v>637</v>
      </c>
      <c r="M327" s="120">
        <v>2614.5</v>
      </c>
      <c r="N327" s="24" t="s">
        <v>19</v>
      </c>
      <c r="O327" s="19" t="s">
        <v>11</v>
      </c>
      <c r="P327" s="26">
        <v>45187</v>
      </c>
      <c r="Q327" s="78" t="s">
        <v>688</v>
      </c>
    </row>
    <row r="328" spans="1:18" ht="55.5" customHeight="1" x14ac:dyDescent="0.2">
      <c r="A328" s="1">
        <v>29</v>
      </c>
      <c r="B328" s="1" t="s">
        <v>455</v>
      </c>
      <c r="C328" s="1">
        <v>2023</v>
      </c>
      <c r="D328" s="18" t="s">
        <v>611</v>
      </c>
      <c r="E328" s="31" t="s">
        <v>2</v>
      </c>
      <c r="F328" s="20" t="s">
        <v>89</v>
      </c>
      <c r="G328" s="21" t="s">
        <v>92</v>
      </c>
      <c r="H328" s="19" t="s">
        <v>11</v>
      </c>
      <c r="I328" s="19" t="s">
        <v>11</v>
      </c>
      <c r="J328" s="69" t="s">
        <v>539</v>
      </c>
      <c r="K328" s="47" t="s">
        <v>46</v>
      </c>
      <c r="L328" s="30" t="s">
        <v>635</v>
      </c>
      <c r="M328" s="120">
        <v>871.5</v>
      </c>
      <c r="N328" s="24" t="s">
        <v>19</v>
      </c>
      <c r="O328" s="19" t="s">
        <v>11</v>
      </c>
      <c r="P328" s="26">
        <v>45187</v>
      </c>
      <c r="Q328" s="78" t="s">
        <v>686</v>
      </c>
    </row>
    <row r="329" spans="1:18" ht="42.75" customHeight="1" x14ac:dyDescent="0.2">
      <c r="A329" s="1">
        <v>30</v>
      </c>
      <c r="B329" s="1" t="s">
        <v>455</v>
      </c>
      <c r="C329" s="1">
        <v>2023</v>
      </c>
      <c r="D329" s="18" t="s">
        <v>556</v>
      </c>
      <c r="E329" s="31" t="s">
        <v>2</v>
      </c>
      <c r="F329" s="20" t="s">
        <v>3</v>
      </c>
      <c r="G329" s="21" t="s">
        <v>87</v>
      </c>
      <c r="H329" s="19" t="s">
        <v>11</v>
      </c>
      <c r="I329" s="19" t="s">
        <v>11</v>
      </c>
      <c r="J329" s="69" t="s">
        <v>539</v>
      </c>
      <c r="K329" s="8" t="s">
        <v>11</v>
      </c>
      <c r="L329" s="30" t="s">
        <v>625</v>
      </c>
      <c r="M329" s="120">
        <v>2614.5</v>
      </c>
      <c r="N329" s="24" t="s">
        <v>19</v>
      </c>
      <c r="O329" s="19" t="s">
        <v>11</v>
      </c>
      <c r="P329" s="26">
        <v>45187</v>
      </c>
      <c r="Q329" s="78" t="s">
        <v>688</v>
      </c>
    </row>
    <row r="330" spans="1:18" ht="52.5" customHeight="1" x14ac:dyDescent="0.2">
      <c r="A330" s="1">
        <v>31</v>
      </c>
      <c r="B330" s="1" t="s">
        <v>455</v>
      </c>
      <c r="C330" s="1">
        <v>2023</v>
      </c>
      <c r="D330" s="18" t="s">
        <v>655</v>
      </c>
      <c r="E330" s="31" t="s">
        <v>2</v>
      </c>
      <c r="F330" s="20" t="s">
        <v>89</v>
      </c>
      <c r="G330" s="21" t="s">
        <v>92</v>
      </c>
      <c r="H330" s="19" t="s">
        <v>11</v>
      </c>
      <c r="I330" s="19" t="s">
        <v>11</v>
      </c>
      <c r="J330" s="69" t="s">
        <v>539</v>
      </c>
      <c r="K330" s="47" t="s">
        <v>46</v>
      </c>
      <c r="L330" s="30" t="s">
        <v>634</v>
      </c>
      <c r="M330" s="120">
        <v>1452.5</v>
      </c>
      <c r="N330" s="24" t="s">
        <v>19</v>
      </c>
      <c r="O330" s="19" t="s">
        <v>11</v>
      </c>
      <c r="P330" s="26">
        <v>45187</v>
      </c>
      <c r="Q330" s="78" t="s">
        <v>686</v>
      </c>
    </row>
    <row r="331" spans="1:18" ht="42.75" customHeight="1" x14ac:dyDescent="0.2">
      <c r="A331" s="1">
        <v>32</v>
      </c>
      <c r="B331" s="1" t="s">
        <v>455</v>
      </c>
      <c r="C331" s="1">
        <v>2023</v>
      </c>
      <c r="D331" s="18" t="s">
        <v>579</v>
      </c>
      <c r="E331" s="31" t="s">
        <v>2</v>
      </c>
      <c r="F331" s="71" t="s">
        <v>15</v>
      </c>
      <c r="G331" s="72" t="s">
        <v>97</v>
      </c>
      <c r="H331" s="8" t="s">
        <v>11</v>
      </c>
      <c r="I331" s="8">
        <v>4</v>
      </c>
      <c r="J331" s="69" t="s">
        <v>539</v>
      </c>
      <c r="K331" s="8" t="s">
        <v>11</v>
      </c>
      <c r="L331" s="30" t="s">
        <v>638</v>
      </c>
      <c r="M331" s="120">
        <v>2614.5</v>
      </c>
      <c r="N331" s="24" t="s">
        <v>19</v>
      </c>
      <c r="O331" s="19" t="s">
        <v>11</v>
      </c>
      <c r="P331" s="26">
        <v>45187</v>
      </c>
      <c r="Q331" s="78" t="s">
        <v>685</v>
      </c>
    </row>
    <row r="332" spans="1:18" ht="54" customHeight="1" x14ac:dyDescent="0.2">
      <c r="A332" s="1">
        <v>33</v>
      </c>
      <c r="B332" s="1" t="s">
        <v>455</v>
      </c>
      <c r="C332" s="1">
        <v>2023</v>
      </c>
      <c r="D332" s="18" t="s">
        <v>644</v>
      </c>
      <c r="E332" s="31" t="s">
        <v>770</v>
      </c>
      <c r="F332" s="20" t="s">
        <v>89</v>
      </c>
      <c r="G332" s="21" t="s">
        <v>92</v>
      </c>
      <c r="H332" s="19" t="s">
        <v>11</v>
      </c>
      <c r="I332" s="19" t="s">
        <v>11</v>
      </c>
      <c r="J332" s="69" t="s">
        <v>539</v>
      </c>
      <c r="K332" s="47" t="s">
        <v>46</v>
      </c>
      <c r="L332" s="80" t="s">
        <v>677</v>
      </c>
      <c r="M332" s="120">
        <v>11250</v>
      </c>
      <c r="N332" s="24" t="s">
        <v>19</v>
      </c>
      <c r="O332" s="19" t="s">
        <v>645</v>
      </c>
      <c r="P332" s="26">
        <v>45187</v>
      </c>
      <c r="Q332" s="78" t="s">
        <v>684</v>
      </c>
      <c r="R332" s="81"/>
    </row>
    <row r="333" spans="1:18" ht="42.75" customHeight="1" x14ac:dyDescent="0.2">
      <c r="A333" s="1">
        <v>34</v>
      </c>
      <c r="B333" s="1" t="s">
        <v>455</v>
      </c>
      <c r="C333" s="1">
        <v>2023</v>
      </c>
      <c r="D333" s="18" t="s">
        <v>578</v>
      </c>
      <c r="E333" s="31" t="s">
        <v>2</v>
      </c>
      <c r="F333" s="20" t="s">
        <v>3</v>
      </c>
      <c r="G333" s="21" t="s">
        <v>85</v>
      </c>
      <c r="H333" s="19" t="s">
        <v>11</v>
      </c>
      <c r="I333" s="19" t="s">
        <v>11</v>
      </c>
      <c r="J333" s="69" t="s">
        <v>539</v>
      </c>
      <c r="K333" s="8" t="s">
        <v>11</v>
      </c>
      <c r="L333" s="30" t="s">
        <v>624</v>
      </c>
      <c r="M333" s="41">
        <v>3657.5</v>
      </c>
      <c r="N333" s="24" t="s">
        <v>19</v>
      </c>
      <c r="O333" s="19" t="s">
        <v>11</v>
      </c>
      <c r="P333" s="26">
        <v>45187</v>
      </c>
      <c r="Q333" s="78" t="s">
        <v>683</v>
      </c>
    </row>
    <row r="334" spans="1:18" ht="42" customHeight="1" x14ac:dyDescent="0.2">
      <c r="A334" s="1">
        <v>35</v>
      </c>
      <c r="B334" s="1" t="s">
        <v>455</v>
      </c>
      <c r="C334" s="1">
        <v>2023</v>
      </c>
      <c r="D334" s="18" t="s">
        <v>627</v>
      </c>
      <c r="E334" s="31" t="s">
        <v>2</v>
      </c>
      <c r="F334" s="20" t="s">
        <v>89</v>
      </c>
      <c r="G334" s="21" t="s">
        <v>92</v>
      </c>
      <c r="H334" s="19" t="s">
        <v>11</v>
      </c>
      <c r="I334" s="19" t="s">
        <v>11</v>
      </c>
      <c r="J334" s="69" t="s">
        <v>539</v>
      </c>
      <c r="K334" s="47" t="s">
        <v>46</v>
      </c>
      <c r="L334" s="30" t="s">
        <v>633</v>
      </c>
      <c r="M334" s="41">
        <v>1452.5</v>
      </c>
      <c r="N334" s="24" t="s">
        <v>19</v>
      </c>
      <c r="O334" s="19" t="s">
        <v>11</v>
      </c>
      <c r="P334" s="26">
        <v>45187</v>
      </c>
      <c r="Q334" s="78" t="s">
        <v>682</v>
      </c>
    </row>
    <row r="335" spans="1:18" ht="38.25" x14ac:dyDescent="0.2">
      <c r="A335" s="1">
        <v>36</v>
      </c>
      <c r="B335" s="1" t="s">
        <v>455</v>
      </c>
      <c r="C335" s="1">
        <v>2023</v>
      </c>
      <c r="D335" s="18" t="s">
        <v>631</v>
      </c>
      <c r="E335" s="31" t="s">
        <v>116</v>
      </c>
      <c r="F335" s="20" t="s">
        <v>3</v>
      </c>
      <c r="G335" s="21" t="s">
        <v>84</v>
      </c>
      <c r="H335" s="19" t="s">
        <v>11</v>
      </c>
      <c r="I335" s="19" t="s">
        <v>11</v>
      </c>
      <c r="J335" s="69" t="s">
        <v>539</v>
      </c>
      <c r="K335" s="8" t="s">
        <v>11</v>
      </c>
      <c r="L335" s="80" t="s">
        <v>630</v>
      </c>
      <c r="M335" s="41">
        <v>201</v>
      </c>
      <c r="N335" s="24" t="s">
        <v>19</v>
      </c>
      <c r="O335" s="19" t="s">
        <v>11</v>
      </c>
      <c r="P335" s="26">
        <v>45187</v>
      </c>
      <c r="Q335" s="78" t="s">
        <v>682</v>
      </c>
      <c r="R335" s="81"/>
    </row>
    <row r="336" spans="1:18" ht="57.75" customHeight="1" x14ac:dyDescent="0.2">
      <c r="A336" s="1">
        <v>37</v>
      </c>
      <c r="B336" s="1" t="s">
        <v>455</v>
      </c>
      <c r="C336" s="1">
        <v>2023</v>
      </c>
      <c r="D336" s="18" t="s">
        <v>640</v>
      </c>
      <c r="E336" s="31" t="s">
        <v>2</v>
      </c>
      <c r="F336" s="20" t="s">
        <v>3</v>
      </c>
      <c r="G336" s="21" t="s">
        <v>85</v>
      </c>
      <c r="H336" s="19" t="s">
        <v>11</v>
      </c>
      <c r="I336" s="19" t="s">
        <v>11</v>
      </c>
      <c r="J336" s="69" t="s">
        <v>539</v>
      </c>
      <c r="K336" s="8" t="s">
        <v>11</v>
      </c>
      <c r="L336" s="30" t="s">
        <v>639</v>
      </c>
      <c r="M336" s="41">
        <v>3657.5</v>
      </c>
      <c r="N336" s="24" t="s">
        <v>19</v>
      </c>
      <c r="O336" s="19" t="s">
        <v>11</v>
      </c>
      <c r="P336" s="26">
        <v>45187</v>
      </c>
      <c r="Q336" s="78" t="s">
        <v>690</v>
      </c>
    </row>
    <row r="337" spans="1:18" s="75" customFormat="1" ht="45.75" customHeight="1" x14ac:dyDescent="0.2">
      <c r="A337" s="1">
        <v>38</v>
      </c>
      <c r="B337" s="10" t="s">
        <v>455</v>
      </c>
      <c r="C337" s="10">
        <v>2023</v>
      </c>
      <c r="D337" s="98" t="s">
        <v>642</v>
      </c>
      <c r="E337" s="70" t="s">
        <v>2</v>
      </c>
      <c r="F337" s="71" t="s">
        <v>3</v>
      </c>
      <c r="G337" s="72" t="s">
        <v>85</v>
      </c>
      <c r="H337" s="8" t="s">
        <v>11</v>
      </c>
      <c r="I337" s="8" t="s">
        <v>11</v>
      </c>
      <c r="J337" s="69" t="s">
        <v>539</v>
      </c>
      <c r="K337" s="114" t="s">
        <v>11</v>
      </c>
      <c r="L337" s="124" t="s">
        <v>641</v>
      </c>
      <c r="M337" s="41">
        <v>3657.5</v>
      </c>
      <c r="N337" s="24" t="s">
        <v>19</v>
      </c>
      <c r="O337" s="8" t="s">
        <v>11</v>
      </c>
      <c r="P337" s="26">
        <v>45187</v>
      </c>
      <c r="Q337" s="125" t="s">
        <v>689</v>
      </c>
      <c r="R337" s="81"/>
    </row>
    <row r="338" spans="1:18" ht="45" customHeight="1" x14ac:dyDescent="0.2">
      <c r="A338" s="1">
        <v>39</v>
      </c>
      <c r="B338" s="1" t="s">
        <v>455</v>
      </c>
      <c r="C338" s="1">
        <v>2023</v>
      </c>
      <c r="D338" s="18" t="s">
        <v>568</v>
      </c>
      <c r="E338" s="31" t="s">
        <v>2</v>
      </c>
      <c r="F338" s="20" t="s">
        <v>3</v>
      </c>
      <c r="G338" s="21" t="s">
        <v>85</v>
      </c>
      <c r="H338" s="19" t="s">
        <v>11</v>
      </c>
      <c r="I338" s="19" t="s">
        <v>11</v>
      </c>
      <c r="J338" s="69" t="s">
        <v>539</v>
      </c>
      <c r="K338" s="8" t="s">
        <v>11</v>
      </c>
      <c r="L338" s="80" t="s">
        <v>643</v>
      </c>
      <c r="M338" s="41">
        <f>3657.5</f>
        <v>3657.5</v>
      </c>
      <c r="N338" s="24" t="s">
        <v>19</v>
      </c>
      <c r="O338" s="19" t="s">
        <v>11</v>
      </c>
      <c r="P338" s="26">
        <v>45187</v>
      </c>
      <c r="Q338" s="1" t="s">
        <v>682</v>
      </c>
    </row>
    <row r="339" spans="1:18" x14ac:dyDescent="0.2">
      <c r="A339" s="1">
        <v>40</v>
      </c>
      <c r="B339" s="1" t="s">
        <v>455</v>
      </c>
      <c r="C339" s="1">
        <v>2023</v>
      </c>
      <c r="D339" s="19" t="s">
        <v>120</v>
      </c>
      <c r="E339" s="31" t="s">
        <v>21</v>
      </c>
      <c r="F339" s="19" t="s">
        <v>11</v>
      </c>
      <c r="G339" s="19" t="s">
        <v>11</v>
      </c>
      <c r="H339" s="19" t="s">
        <v>11</v>
      </c>
      <c r="I339" s="19" t="s">
        <v>11</v>
      </c>
      <c r="J339" s="31" t="s">
        <v>11</v>
      </c>
      <c r="K339" s="19" t="s">
        <v>52</v>
      </c>
      <c r="L339" s="30" t="s">
        <v>20</v>
      </c>
      <c r="M339" s="32">
        <v>145.30000000000001</v>
      </c>
      <c r="N339" s="24" t="s">
        <v>18</v>
      </c>
      <c r="O339" s="19" t="s">
        <v>11</v>
      </c>
      <c r="P339" s="26">
        <v>45189</v>
      </c>
      <c r="Q339" s="1" t="s">
        <v>11</v>
      </c>
    </row>
    <row r="340" spans="1:18" x14ac:dyDescent="0.2">
      <c r="A340" s="1">
        <v>41</v>
      </c>
      <c r="B340" s="1" t="s">
        <v>455</v>
      </c>
      <c r="C340" s="1">
        <v>2023</v>
      </c>
      <c r="D340" s="19" t="s">
        <v>120</v>
      </c>
      <c r="E340" s="31" t="s">
        <v>21</v>
      </c>
      <c r="F340" s="19" t="s">
        <v>11</v>
      </c>
      <c r="G340" s="19" t="s">
        <v>11</v>
      </c>
      <c r="H340" s="19" t="s">
        <v>11</v>
      </c>
      <c r="I340" s="19" t="s">
        <v>11</v>
      </c>
      <c r="J340" s="31" t="s">
        <v>11</v>
      </c>
      <c r="K340" s="19" t="s">
        <v>52</v>
      </c>
      <c r="L340" s="30" t="s">
        <v>20</v>
      </c>
      <c r="M340" s="32">
        <v>145.30000000000001</v>
      </c>
      <c r="N340" s="24" t="s">
        <v>18</v>
      </c>
      <c r="O340" s="19" t="s">
        <v>11</v>
      </c>
      <c r="P340" s="26">
        <v>45189</v>
      </c>
      <c r="Q340" s="78" t="s">
        <v>11</v>
      </c>
    </row>
    <row r="341" spans="1:18" x14ac:dyDescent="0.2">
      <c r="A341" s="1">
        <v>42</v>
      </c>
      <c r="B341" s="1" t="s">
        <v>455</v>
      </c>
      <c r="C341" s="1">
        <v>2023</v>
      </c>
      <c r="D341" s="19" t="s">
        <v>120</v>
      </c>
      <c r="E341" s="31" t="s">
        <v>21</v>
      </c>
      <c r="F341" s="19" t="s">
        <v>11</v>
      </c>
      <c r="G341" s="19" t="s">
        <v>11</v>
      </c>
      <c r="H341" s="19" t="s">
        <v>11</v>
      </c>
      <c r="I341" s="19" t="s">
        <v>11</v>
      </c>
      <c r="J341" s="31" t="s">
        <v>11</v>
      </c>
      <c r="K341" s="19" t="s">
        <v>52</v>
      </c>
      <c r="L341" s="30" t="s">
        <v>20</v>
      </c>
      <c r="M341" s="32">
        <v>145.30000000000001</v>
      </c>
      <c r="N341" s="24" t="s">
        <v>18</v>
      </c>
      <c r="O341" s="19" t="s">
        <v>11</v>
      </c>
      <c r="P341" s="26">
        <v>45189</v>
      </c>
      <c r="Q341" s="1" t="s">
        <v>11</v>
      </c>
    </row>
    <row r="342" spans="1:18" ht="46.5" customHeight="1" x14ac:dyDescent="0.2">
      <c r="A342" s="1">
        <v>43</v>
      </c>
      <c r="B342" s="1" t="s">
        <v>455</v>
      </c>
      <c r="C342" s="1">
        <v>2023</v>
      </c>
      <c r="D342" s="18" t="s">
        <v>495</v>
      </c>
      <c r="E342" s="31" t="s">
        <v>770</v>
      </c>
      <c r="F342" s="20" t="s">
        <v>89</v>
      </c>
      <c r="G342" s="21" t="s">
        <v>92</v>
      </c>
      <c r="H342" s="19" t="s">
        <v>11</v>
      </c>
      <c r="I342" s="19" t="s">
        <v>11</v>
      </c>
      <c r="J342" s="69" t="s">
        <v>539</v>
      </c>
      <c r="K342" s="47" t="s">
        <v>46</v>
      </c>
      <c r="L342" s="30" t="s">
        <v>561</v>
      </c>
      <c r="M342" s="32">
        <v>11800</v>
      </c>
      <c r="N342" s="24" t="s">
        <v>19</v>
      </c>
      <c r="O342" s="19" t="s">
        <v>497</v>
      </c>
      <c r="P342" s="26">
        <v>45190</v>
      </c>
      <c r="Q342" s="1" t="s">
        <v>11</v>
      </c>
    </row>
    <row r="343" spans="1:18" s="83" customFormat="1" ht="42.75" customHeight="1" x14ac:dyDescent="0.2">
      <c r="A343" s="1">
        <v>44</v>
      </c>
      <c r="B343" s="19" t="s">
        <v>455</v>
      </c>
      <c r="C343" s="19">
        <v>2023</v>
      </c>
      <c r="D343" s="18" t="s">
        <v>646</v>
      </c>
      <c r="E343" s="31" t="s">
        <v>9</v>
      </c>
      <c r="F343" s="20" t="s">
        <v>93</v>
      </c>
      <c r="G343" s="21" t="s">
        <v>95</v>
      </c>
      <c r="H343" s="19" t="s">
        <v>11</v>
      </c>
      <c r="I343" s="19">
        <v>2</v>
      </c>
      <c r="J343" s="22" t="s">
        <v>647</v>
      </c>
      <c r="K343" s="19" t="s">
        <v>11</v>
      </c>
      <c r="L343" s="30" t="s">
        <v>648</v>
      </c>
      <c r="M343" s="121">
        <v>1962</v>
      </c>
      <c r="N343" s="24" t="s">
        <v>19</v>
      </c>
      <c r="O343" s="25" t="s">
        <v>649</v>
      </c>
      <c r="P343" s="26">
        <v>45195</v>
      </c>
      <c r="Q343" s="31" t="s">
        <v>670</v>
      </c>
    </row>
    <row r="344" spans="1:18" ht="45" customHeight="1" x14ac:dyDescent="0.2">
      <c r="A344" s="1">
        <v>45</v>
      </c>
      <c r="B344" s="1" t="s">
        <v>455</v>
      </c>
      <c r="C344" s="1">
        <v>2023</v>
      </c>
      <c r="D344" s="18" t="s">
        <v>559</v>
      </c>
      <c r="E344" s="31" t="s">
        <v>116</v>
      </c>
      <c r="F344" s="20" t="s">
        <v>89</v>
      </c>
      <c r="G344" s="21" t="s">
        <v>92</v>
      </c>
      <c r="H344" s="19" t="s">
        <v>11</v>
      </c>
      <c r="I344" s="19" t="s">
        <v>11</v>
      </c>
      <c r="J344" s="69" t="s">
        <v>539</v>
      </c>
      <c r="K344" s="47" t="s">
        <v>46</v>
      </c>
      <c r="L344" s="30" t="s">
        <v>652</v>
      </c>
      <c r="M344" s="41">
        <v>1567.79</v>
      </c>
      <c r="N344" s="24" t="s">
        <v>19</v>
      </c>
      <c r="O344" s="19" t="s">
        <v>651</v>
      </c>
      <c r="P344" s="26">
        <v>45195</v>
      </c>
      <c r="Q344" s="31" t="s">
        <v>650</v>
      </c>
    </row>
    <row r="345" spans="1:18" ht="40.5" customHeight="1" x14ac:dyDescent="0.2">
      <c r="A345" s="1">
        <v>46</v>
      </c>
      <c r="B345" s="1" t="s">
        <v>455</v>
      </c>
      <c r="C345" s="1">
        <v>2023</v>
      </c>
      <c r="D345" s="18" t="s">
        <v>585</v>
      </c>
      <c r="E345" s="31" t="s">
        <v>2</v>
      </c>
      <c r="F345" s="20" t="s">
        <v>15</v>
      </c>
      <c r="G345" s="21" t="s">
        <v>98</v>
      </c>
      <c r="H345" s="19" t="s">
        <v>11</v>
      </c>
      <c r="I345" s="19">
        <v>4</v>
      </c>
      <c r="J345" s="69" t="s">
        <v>539</v>
      </c>
      <c r="K345" s="1" t="s">
        <v>11</v>
      </c>
      <c r="L345" s="84" t="s">
        <v>653</v>
      </c>
      <c r="M345" s="123">
        <v>2614.5</v>
      </c>
      <c r="N345" s="24" t="s">
        <v>19</v>
      </c>
      <c r="O345" s="19" t="s">
        <v>11</v>
      </c>
      <c r="P345" s="26">
        <v>45195</v>
      </c>
      <c r="Q345" s="130" t="s">
        <v>654</v>
      </c>
    </row>
    <row r="346" spans="1:18" ht="31.5" customHeight="1" x14ac:dyDescent="0.25">
      <c r="A346" s="1">
        <v>47</v>
      </c>
      <c r="B346" s="1" t="s">
        <v>455</v>
      </c>
      <c r="C346" s="1">
        <v>2023</v>
      </c>
      <c r="D346" s="105" t="s">
        <v>666</v>
      </c>
      <c r="E346" s="31" t="s">
        <v>515</v>
      </c>
      <c r="F346" s="20" t="s">
        <v>64</v>
      </c>
      <c r="G346" s="21" t="s">
        <v>77</v>
      </c>
      <c r="H346" s="20" t="s">
        <v>118</v>
      </c>
      <c r="I346" s="19" t="s">
        <v>11</v>
      </c>
      <c r="J346" s="31" t="s">
        <v>11</v>
      </c>
      <c r="K346" s="19" t="s">
        <v>11</v>
      </c>
      <c r="L346" s="84" t="s">
        <v>667</v>
      </c>
      <c r="M346" s="123">
        <v>857.85</v>
      </c>
      <c r="N346" s="24" t="s">
        <v>19</v>
      </c>
      <c r="O346" s="19" t="s">
        <v>11</v>
      </c>
      <c r="P346" s="26">
        <v>45195</v>
      </c>
      <c r="Q346" s="1" t="s">
        <v>11</v>
      </c>
    </row>
    <row r="347" spans="1:18" ht="56.25" customHeight="1" x14ac:dyDescent="0.2">
      <c r="A347" s="130">
        <v>48</v>
      </c>
      <c r="B347" s="1" t="s">
        <v>455</v>
      </c>
      <c r="C347" s="1">
        <v>2023</v>
      </c>
      <c r="D347" s="18" t="s">
        <v>626</v>
      </c>
      <c r="E347" s="31" t="s">
        <v>2</v>
      </c>
      <c r="F347" s="20" t="s">
        <v>89</v>
      </c>
      <c r="G347" s="21" t="s">
        <v>92</v>
      </c>
      <c r="H347" s="20" t="s">
        <v>11</v>
      </c>
      <c r="I347" s="19" t="s">
        <v>11</v>
      </c>
      <c r="J347" s="69" t="s">
        <v>539</v>
      </c>
      <c r="K347" s="47" t="s">
        <v>46</v>
      </c>
      <c r="L347" s="30" t="s">
        <v>656</v>
      </c>
      <c r="M347" s="123">
        <v>2614.5</v>
      </c>
      <c r="N347" s="24" t="s">
        <v>19</v>
      </c>
      <c r="O347" s="19" t="s">
        <v>11</v>
      </c>
      <c r="P347" s="26">
        <v>45195</v>
      </c>
      <c r="Q347" s="86" t="s">
        <v>949</v>
      </c>
    </row>
    <row r="348" spans="1:18" s="113" customFormat="1" ht="45.75" customHeight="1" x14ac:dyDescent="0.2">
      <c r="A348" s="108" t="s">
        <v>11</v>
      </c>
      <c r="B348" s="108" t="s">
        <v>11</v>
      </c>
      <c r="C348" s="108" t="s">
        <v>11</v>
      </c>
      <c r="D348" s="115" t="s">
        <v>11</v>
      </c>
      <c r="E348" s="109" t="s">
        <v>11</v>
      </c>
      <c r="F348" s="110" t="s">
        <v>11</v>
      </c>
      <c r="G348" s="110" t="s">
        <v>11</v>
      </c>
      <c r="H348" s="110" t="s">
        <v>11</v>
      </c>
      <c r="I348" s="110" t="s">
        <v>11</v>
      </c>
      <c r="J348" s="69" t="s">
        <v>539</v>
      </c>
      <c r="K348" s="47" t="s">
        <v>11</v>
      </c>
      <c r="L348" s="118" t="s">
        <v>724</v>
      </c>
      <c r="M348" s="117" t="s">
        <v>11</v>
      </c>
      <c r="N348" s="111" t="s">
        <v>11</v>
      </c>
      <c r="O348" s="110" t="s">
        <v>11</v>
      </c>
      <c r="P348" s="112" t="s">
        <v>11</v>
      </c>
      <c r="Q348" s="116"/>
    </row>
    <row r="349" spans="1:18" ht="68.25" customHeight="1" x14ac:dyDescent="0.25">
      <c r="A349" s="130">
        <v>49</v>
      </c>
      <c r="B349" s="1" t="s">
        <v>455</v>
      </c>
      <c r="C349" s="1">
        <v>2023</v>
      </c>
      <c r="D349" s="105" t="s">
        <v>678</v>
      </c>
      <c r="E349" s="31" t="s">
        <v>2</v>
      </c>
      <c r="F349" s="20" t="s">
        <v>89</v>
      </c>
      <c r="G349" s="21" t="s">
        <v>92</v>
      </c>
      <c r="H349" s="20" t="s">
        <v>11</v>
      </c>
      <c r="I349" s="19" t="s">
        <v>11</v>
      </c>
      <c r="J349" s="69" t="s">
        <v>539</v>
      </c>
      <c r="K349" s="69" t="s">
        <v>46</v>
      </c>
      <c r="L349" s="30" t="s">
        <v>937</v>
      </c>
      <c r="M349" s="122">
        <v>1064</v>
      </c>
      <c r="N349" s="24" t="s">
        <v>19</v>
      </c>
      <c r="O349" s="19" t="s">
        <v>11</v>
      </c>
      <c r="P349" s="26">
        <v>45195</v>
      </c>
      <c r="Q349" s="104" t="s">
        <v>917</v>
      </c>
    </row>
    <row r="350" spans="1:18" ht="69" customHeight="1" x14ac:dyDescent="0.25">
      <c r="A350" s="130">
        <v>50</v>
      </c>
      <c r="B350" s="1" t="s">
        <v>455</v>
      </c>
      <c r="C350" s="1">
        <v>2023</v>
      </c>
      <c r="D350" s="105" t="s">
        <v>678</v>
      </c>
      <c r="E350" s="31" t="s">
        <v>2</v>
      </c>
      <c r="F350" s="20" t="s">
        <v>89</v>
      </c>
      <c r="G350" s="21" t="s">
        <v>92</v>
      </c>
      <c r="H350" s="20" t="s">
        <v>11</v>
      </c>
      <c r="I350" s="19" t="s">
        <v>11</v>
      </c>
      <c r="J350" s="69" t="s">
        <v>539</v>
      </c>
      <c r="K350" s="69" t="s">
        <v>46</v>
      </c>
      <c r="L350" s="30" t="s">
        <v>938</v>
      </c>
      <c r="M350" s="122">
        <v>1064</v>
      </c>
      <c r="N350" s="24" t="s">
        <v>19</v>
      </c>
      <c r="O350" s="19" t="s">
        <v>11</v>
      </c>
      <c r="P350" s="26">
        <v>45195</v>
      </c>
      <c r="Q350" s="104" t="s">
        <v>948</v>
      </c>
    </row>
    <row r="351" spans="1:18" ht="64.5" customHeight="1" x14ac:dyDescent="0.25">
      <c r="A351" s="130">
        <v>51</v>
      </c>
      <c r="B351" s="1" t="s">
        <v>455</v>
      </c>
      <c r="C351" s="1">
        <v>2023</v>
      </c>
      <c r="D351" s="105" t="s">
        <v>678</v>
      </c>
      <c r="E351" s="31" t="s">
        <v>2</v>
      </c>
      <c r="F351" s="20" t="s">
        <v>89</v>
      </c>
      <c r="G351" s="21" t="s">
        <v>92</v>
      </c>
      <c r="H351" s="20" t="s">
        <v>11</v>
      </c>
      <c r="I351" s="19" t="s">
        <v>11</v>
      </c>
      <c r="J351" s="69" t="s">
        <v>539</v>
      </c>
      <c r="K351" s="69" t="s">
        <v>46</v>
      </c>
      <c r="L351" s="30" t="s">
        <v>939</v>
      </c>
      <c r="M351" s="122">
        <v>638.4</v>
      </c>
      <c r="N351" s="24" t="s">
        <v>19</v>
      </c>
      <c r="O351" s="19" t="s">
        <v>11</v>
      </c>
      <c r="P351" s="26">
        <v>45195</v>
      </c>
      <c r="Q351" s="104" t="s">
        <v>947</v>
      </c>
    </row>
    <row r="352" spans="1:18" ht="64.5" x14ac:dyDescent="0.25">
      <c r="A352" s="130">
        <v>52</v>
      </c>
      <c r="B352" s="1" t="s">
        <v>455</v>
      </c>
      <c r="C352" s="1">
        <v>2023</v>
      </c>
      <c r="D352" s="105" t="s">
        <v>679</v>
      </c>
      <c r="E352" s="109" t="s">
        <v>1053</v>
      </c>
      <c r="F352" s="19" t="s">
        <v>11</v>
      </c>
      <c r="G352" s="19" t="s">
        <v>11</v>
      </c>
      <c r="H352" s="20" t="s">
        <v>11</v>
      </c>
      <c r="I352" s="19" t="s">
        <v>11</v>
      </c>
      <c r="J352" s="69" t="s">
        <v>539</v>
      </c>
      <c r="K352" s="69" t="s">
        <v>674</v>
      </c>
      <c r="L352" s="30" t="s">
        <v>940</v>
      </c>
      <c r="M352" s="122">
        <v>7000</v>
      </c>
      <c r="N352" s="24" t="s">
        <v>19</v>
      </c>
      <c r="O352" s="19" t="s">
        <v>675</v>
      </c>
      <c r="P352" s="26">
        <v>45195</v>
      </c>
      <c r="Q352" s="104" t="s">
        <v>947</v>
      </c>
    </row>
    <row r="353" spans="1:18" ht="64.5" x14ac:dyDescent="0.25">
      <c r="A353" s="130">
        <v>53</v>
      </c>
      <c r="B353" s="1" t="s">
        <v>455</v>
      </c>
      <c r="C353" s="1">
        <v>2023</v>
      </c>
      <c r="D353" s="105" t="s">
        <v>679</v>
      </c>
      <c r="E353" s="109" t="s">
        <v>1053</v>
      </c>
      <c r="F353" s="19" t="s">
        <v>11</v>
      </c>
      <c r="G353" s="19" t="s">
        <v>11</v>
      </c>
      <c r="H353" s="20" t="s">
        <v>11</v>
      </c>
      <c r="I353" s="19" t="s">
        <v>11</v>
      </c>
      <c r="J353" s="69" t="s">
        <v>539</v>
      </c>
      <c r="K353" s="69" t="s">
        <v>674</v>
      </c>
      <c r="L353" s="30" t="s">
        <v>940</v>
      </c>
      <c r="M353" s="122">
        <v>5000</v>
      </c>
      <c r="N353" s="24" t="s">
        <v>19</v>
      </c>
      <c r="O353" s="19" t="s">
        <v>675</v>
      </c>
      <c r="P353" s="26">
        <v>45195</v>
      </c>
      <c r="Q353" s="104" t="s">
        <v>946</v>
      </c>
    </row>
    <row r="354" spans="1:18" ht="64.5" x14ac:dyDescent="0.25">
      <c r="A354" s="130">
        <v>54</v>
      </c>
      <c r="B354" s="1" t="s">
        <v>455</v>
      </c>
      <c r="C354" s="1">
        <v>2023</v>
      </c>
      <c r="D354" s="105" t="s">
        <v>679</v>
      </c>
      <c r="E354" s="109" t="s">
        <v>1053</v>
      </c>
      <c r="F354" s="19" t="s">
        <v>11</v>
      </c>
      <c r="G354" s="19" t="s">
        <v>11</v>
      </c>
      <c r="H354" s="20" t="s">
        <v>11</v>
      </c>
      <c r="I354" s="19" t="s">
        <v>11</v>
      </c>
      <c r="J354" s="69" t="s">
        <v>539</v>
      </c>
      <c r="K354" s="69" t="s">
        <v>674</v>
      </c>
      <c r="L354" s="30" t="s">
        <v>941</v>
      </c>
      <c r="M354" s="122">
        <v>3500</v>
      </c>
      <c r="N354" s="24" t="s">
        <v>19</v>
      </c>
      <c r="O354" s="19" t="s">
        <v>675</v>
      </c>
      <c r="P354" s="26">
        <v>45195</v>
      </c>
      <c r="Q354" s="104" t="s">
        <v>945</v>
      </c>
    </row>
    <row r="355" spans="1:18" ht="64.5" x14ac:dyDescent="0.25">
      <c r="A355" s="130">
        <v>55</v>
      </c>
      <c r="B355" s="1" t="s">
        <v>455</v>
      </c>
      <c r="C355" s="1">
        <v>2023</v>
      </c>
      <c r="D355" s="105" t="s">
        <v>870</v>
      </c>
      <c r="E355" s="31" t="s">
        <v>680</v>
      </c>
      <c r="F355" s="19" t="s">
        <v>11</v>
      </c>
      <c r="G355" s="19" t="s">
        <v>11</v>
      </c>
      <c r="H355" s="19" t="s">
        <v>11</v>
      </c>
      <c r="I355" s="19" t="s">
        <v>11</v>
      </c>
      <c r="J355" s="85" t="s">
        <v>539</v>
      </c>
      <c r="K355" s="103" t="s">
        <v>674</v>
      </c>
      <c r="L355" s="30" t="s">
        <v>942</v>
      </c>
      <c r="M355" s="122">
        <v>1000</v>
      </c>
      <c r="N355" s="24" t="s">
        <v>19</v>
      </c>
      <c r="O355" s="19" t="s">
        <v>676</v>
      </c>
      <c r="P355" s="26">
        <v>45195</v>
      </c>
      <c r="Q355" s="104" t="s">
        <v>945</v>
      </c>
    </row>
    <row r="356" spans="1:18" ht="39" x14ac:dyDescent="0.25">
      <c r="A356" s="130">
        <v>56</v>
      </c>
      <c r="B356" s="1" t="s">
        <v>455</v>
      </c>
      <c r="C356" s="1">
        <v>2023</v>
      </c>
      <c r="D356" s="102" t="s">
        <v>578</v>
      </c>
      <c r="E356" s="31" t="s">
        <v>9</v>
      </c>
      <c r="F356" s="20" t="s">
        <v>3</v>
      </c>
      <c r="G356" s="21" t="s">
        <v>84</v>
      </c>
      <c r="H356" s="20" t="s">
        <v>11</v>
      </c>
      <c r="I356" s="19" t="s">
        <v>11</v>
      </c>
      <c r="J356" s="69" t="s">
        <v>539</v>
      </c>
      <c r="K356" s="8" t="s">
        <v>11</v>
      </c>
      <c r="L356" s="30" t="s">
        <v>681</v>
      </c>
      <c r="M356" s="123">
        <v>250</v>
      </c>
      <c r="N356" s="20" t="s">
        <v>19</v>
      </c>
      <c r="O356" s="19" t="s">
        <v>11</v>
      </c>
      <c r="P356" s="26">
        <v>45195</v>
      </c>
      <c r="Q356" s="106" t="s">
        <v>944</v>
      </c>
      <c r="R356" s="107"/>
    </row>
    <row r="357" spans="1:18" s="75" customFormat="1" ht="63.75" x14ac:dyDescent="0.2">
      <c r="A357" s="10">
        <v>57</v>
      </c>
      <c r="B357" s="10" t="s">
        <v>455</v>
      </c>
      <c r="C357" s="10">
        <v>2023</v>
      </c>
      <c r="D357" s="98" t="s">
        <v>615</v>
      </c>
      <c r="E357" s="70" t="s">
        <v>203</v>
      </c>
      <c r="F357" s="71" t="s">
        <v>15</v>
      </c>
      <c r="G357" s="72" t="s">
        <v>96</v>
      </c>
      <c r="H357" s="71" t="s">
        <v>11</v>
      </c>
      <c r="I357" s="8">
        <v>4</v>
      </c>
      <c r="J357" s="157" t="s">
        <v>11</v>
      </c>
      <c r="K357" s="5" t="s">
        <v>297</v>
      </c>
      <c r="L357" s="73" t="s">
        <v>747</v>
      </c>
      <c r="M357" s="74">
        <f>1260</f>
        <v>1260</v>
      </c>
      <c r="N357" s="71" t="s">
        <v>19</v>
      </c>
      <c r="O357" s="8" t="s">
        <v>613</v>
      </c>
      <c r="P357" s="26">
        <v>45196</v>
      </c>
      <c r="Q357" s="125" t="s">
        <v>943</v>
      </c>
    </row>
    <row r="358" spans="1:18" ht="48" customHeight="1" x14ac:dyDescent="0.2">
      <c r="A358" s="1">
        <v>58</v>
      </c>
      <c r="B358" s="1" t="s">
        <v>455</v>
      </c>
      <c r="C358" s="1">
        <v>2023</v>
      </c>
      <c r="D358" s="18" t="s">
        <v>563</v>
      </c>
      <c r="E358" s="31" t="s">
        <v>2</v>
      </c>
      <c r="F358" s="20" t="s">
        <v>3</v>
      </c>
      <c r="G358" s="21" t="s">
        <v>87</v>
      </c>
      <c r="H358" s="20" t="s">
        <v>11</v>
      </c>
      <c r="I358" s="19" t="s">
        <v>11</v>
      </c>
      <c r="J358" s="69" t="s">
        <v>539</v>
      </c>
      <c r="K358" s="1" t="s">
        <v>11</v>
      </c>
      <c r="L358" s="30" t="s">
        <v>657</v>
      </c>
      <c r="M358" s="120">
        <v>2614.5</v>
      </c>
      <c r="N358" s="24" t="s">
        <v>19</v>
      </c>
      <c r="O358" s="19" t="s">
        <v>11</v>
      </c>
      <c r="P358" s="26">
        <v>45196</v>
      </c>
      <c r="Q358" s="86" t="s">
        <v>671</v>
      </c>
    </row>
    <row r="359" spans="1:18" s="75" customFormat="1" ht="44.25" customHeight="1" x14ac:dyDescent="0.2">
      <c r="A359" s="1">
        <v>59</v>
      </c>
      <c r="B359" s="10" t="s">
        <v>455</v>
      </c>
      <c r="C359" s="10">
        <v>2023</v>
      </c>
      <c r="D359" s="98" t="s">
        <v>551</v>
      </c>
      <c r="E359" s="70" t="s">
        <v>2</v>
      </c>
      <c r="F359" s="71" t="s">
        <v>89</v>
      </c>
      <c r="G359" s="72" t="s">
        <v>90</v>
      </c>
      <c r="H359" s="71" t="s">
        <v>11</v>
      </c>
      <c r="I359" s="10" t="s">
        <v>11</v>
      </c>
      <c r="J359" s="69" t="s">
        <v>539</v>
      </c>
      <c r="K359" s="10" t="s">
        <v>11</v>
      </c>
      <c r="L359" s="73" t="s">
        <v>665</v>
      </c>
      <c r="M359" s="120">
        <v>1452.5</v>
      </c>
      <c r="N359" s="24" t="s">
        <v>19</v>
      </c>
      <c r="O359" s="8" t="s">
        <v>11</v>
      </c>
      <c r="P359" s="26">
        <v>45196</v>
      </c>
      <c r="Q359" s="10" t="s">
        <v>748</v>
      </c>
    </row>
    <row r="360" spans="1:18" ht="56.25" customHeight="1" x14ac:dyDescent="0.2">
      <c r="A360" s="1">
        <v>60</v>
      </c>
      <c r="B360" s="1" t="s">
        <v>455</v>
      </c>
      <c r="C360" s="1">
        <v>2023</v>
      </c>
      <c r="D360" s="18" t="s">
        <v>611</v>
      </c>
      <c r="E360" s="31" t="s">
        <v>116</v>
      </c>
      <c r="F360" s="20" t="s">
        <v>89</v>
      </c>
      <c r="G360" s="21" t="s">
        <v>92</v>
      </c>
      <c r="H360" s="20" t="s">
        <v>11</v>
      </c>
      <c r="I360" s="19" t="s">
        <v>11</v>
      </c>
      <c r="J360" s="69" t="s">
        <v>539</v>
      </c>
      <c r="K360" s="47" t="s">
        <v>46</v>
      </c>
      <c r="L360" s="30" t="s">
        <v>659</v>
      </c>
      <c r="M360" s="32">
        <v>3132.95</v>
      </c>
      <c r="N360" s="24" t="s">
        <v>0</v>
      </c>
      <c r="O360" s="19" t="s">
        <v>658</v>
      </c>
      <c r="P360" s="26">
        <v>45198</v>
      </c>
      <c r="Q360" s="1" t="s">
        <v>11</v>
      </c>
    </row>
    <row r="361" spans="1:18" ht="55.5" customHeight="1" x14ac:dyDescent="0.2">
      <c r="A361" s="1">
        <v>61</v>
      </c>
      <c r="B361" s="1" t="s">
        <v>455</v>
      </c>
      <c r="C361" s="1">
        <v>2023</v>
      </c>
      <c r="D361" s="18" t="s">
        <v>660</v>
      </c>
      <c r="E361" s="31" t="s">
        <v>770</v>
      </c>
      <c r="F361" s="20" t="s">
        <v>89</v>
      </c>
      <c r="G361" s="21" t="s">
        <v>92</v>
      </c>
      <c r="H361" s="20" t="s">
        <v>11</v>
      </c>
      <c r="I361" s="19" t="s">
        <v>11</v>
      </c>
      <c r="J361" s="69" t="s">
        <v>539</v>
      </c>
      <c r="K361" s="47" t="s">
        <v>46</v>
      </c>
      <c r="L361" s="30" t="s">
        <v>662</v>
      </c>
      <c r="M361" s="41">
        <v>5000</v>
      </c>
      <c r="N361" s="24" t="s">
        <v>19</v>
      </c>
      <c r="O361" s="19" t="s">
        <v>661</v>
      </c>
      <c r="P361" s="26">
        <v>45198</v>
      </c>
      <c r="Q361" s="78" t="s">
        <v>664</v>
      </c>
    </row>
    <row r="362" spans="1:18" ht="48" customHeight="1" x14ac:dyDescent="0.2">
      <c r="A362" s="1">
        <v>62</v>
      </c>
      <c r="B362" s="1" t="s">
        <v>455</v>
      </c>
      <c r="C362" s="1">
        <v>2023</v>
      </c>
      <c r="D362" s="18" t="s">
        <v>631</v>
      </c>
      <c r="E362" s="31" t="s">
        <v>116</v>
      </c>
      <c r="F362" s="20" t="s">
        <v>3</v>
      </c>
      <c r="G362" s="21" t="s">
        <v>84</v>
      </c>
      <c r="H362" s="19" t="s">
        <v>11</v>
      </c>
      <c r="I362" s="19" t="s">
        <v>11</v>
      </c>
      <c r="J362" s="69" t="s">
        <v>539</v>
      </c>
      <c r="K362" s="8" t="s">
        <v>11</v>
      </c>
      <c r="L362" s="80" t="s">
        <v>632</v>
      </c>
      <c r="M362" s="41">
        <v>201</v>
      </c>
      <c r="N362" s="24" t="s">
        <v>19</v>
      </c>
      <c r="O362" s="19" t="s">
        <v>11</v>
      </c>
      <c r="P362" s="26">
        <v>45198</v>
      </c>
      <c r="Q362" s="78" t="s">
        <v>664</v>
      </c>
    </row>
    <row r="363" spans="1:18" ht="25.5" x14ac:dyDescent="0.2">
      <c r="A363" s="1">
        <v>63</v>
      </c>
      <c r="B363" s="1" t="s">
        <v>455</v>
      </c>
      <c r="C363" s="1">
        <v>2023</v>
      </c>
      <c r="D363" s="19" t="s">
        <v>120</v>
      </c>
      <c r="E363" s="31" t="s">
        <v>4</v>
      </c>
      <c r="F363" s="20" t="s">
        <v>64</v>
      </c>
      <c r="G363" s="21" t="s">
        <v>10</v>
      </c>
      <c r="H363" s="20" t="s">
        <v>155</v>
      </c>
      <c r="I363" s="1" t="s">
        <v>11</v>
      </c>
      <c r="J363" s="31" t="s">
        <v>11</v>
      </c>
      <c r="K363" s="19" t="s">
        <v>11</v>
      </c>
      <c r="L363" s="30" t="s">
        <v>663</v>
      </c>
      <c r="M363" s="41">
        <v>1</v>
      </c>
      <c r="N363" s="24" t="s">
        <v>19</v>
      </c>
      <c r="O363" s="19" t="s">
        <v>11</v>
      </c>
      <c r="P363" s="26">
        <v>45198</v>
      </c>
      <c r="Q363" s="78" t="s">
        <v>664</v>
      </c>
    </row>
    <row r="364" spans="1:18" s="75" customFormat="1" ht="77.25" x14ac:dyDescent="0.25">
      <c r="A364" s="10">
        <v>64</v>
      </c>
      <c r="B364" s="10" t="s">
        <v>455</v>
      </c>
      <c r="C364" s="10">
        <v>2023</v>
      </c>
      <c r="D364" s="136" t="s">
        <v>679</v>
      </c>
      <c r="E364" s="109" t="s">
        <v>1053</v>
      </c>
      <c r="F364" s="8" t="s">
        <v>11</v>
      </c>
      <c r="G364" s="8" t="s">
        <v>11</v>
      </c>
      <c r="H364" s="8" t="s">
        <v>11</v>
      </c>
      <c r="I364" s="8" t="s">
        <v>11</v>
      </c>
      <c r="J364" s="69" t="s">
        <v>539</v>
      </c>
      <c r="K364" s="69" t="s">
        <v>674</v>
      </c>
      <c r="L364" s="73" t="s">
        <v>920</v>
      </c>
      <c r="M364" s="74">
        <v>17500</v>
      </c>
      <c r="N364" s="24" t="s">
        <v>113</v>
      </c>
      <c r="O364" s="8" t="s">
        <v>675</v>
      </c>
      <c r="P364" s="26">
        <v>45188</v>
      </c>
      <c r="Q364" s="70" t="s">
        <v>715</v>
      </c>
    </row>
    <row r="365" spans="1:18" s="46" customFormat="1" ht="51" x14ac:dyDescent="0.2">
      <c r="A365" s="3">
        <v>1</v>
      </c>
      <c r="B365" s="3" t="s">
        <v>456</v>
      </c>
      <c r="C365" s="3">
        <v>2023</v>
      </c>
      <c r="D365" s="131" t="s">
        <v>708</v>
      </c>
      <c r="E365" s="36" t="s">
        <v>11</v>
      </c>
      <c r="F365" s="39" t="s">
        <v>11</v>
      </c>
      <c r="G365" s="39" t="s">
        <v>11</v>
      </c>
      <c r="H365" s="39" t="s">
        <v>11</v>
      </c>
      <c r="I365" s="3" t="s">
        <v>11</v>
      </c>
      <c r="J365" s="69" t="s">
        <v>539</v>
      </c>
      <c r="K365" s="3" t="s">
        <v>11</v>
      </c>
      <c r="L365" s="40" t="s">
        <v>919</v>
      </c>
      <c r="M365" s="41">
        <v>2900</v>
      </c>
      <c r="N365" s="42" t="s">
        <v>19</v>
      </c>
      <c r="O365" s="39" t="s">
        <v>11</v>
      </c>
      <c r="P365" s="87">
        <v>45201</v>
      </c>
      <c r="Q365" s="3" t="s">
        <v>11</v>
      </c>
    </row>
    <row r="366" spans="1:18" s="46" customFormat="1" ht="51" x14ac:dyDescent="0.2">
      <c r="A366" s="3">
        <v>2</v>
      </c>
      <c r="B366" s="3" t="s">
        <v>456</v>
      </c>
      <c r="C366" s="3">
        <v>2023</v>
      </c>
      <c r="D366" s="131" t="s">
        <v>708</v>
      </c>
      <c r="E366" s="36" t="s">
        <v>11</v>
      </c>
      <c r="F366" s="39" t="s">
        <v>11</v>
      </c>
      <c r="G366" s="39" t="s">
        <v>11</v>
      </c>
      <c r="H366" s="39" t="s">
        <v>11</v>
      </c>
      <c r="I366" s="3" t="s">
        <v>11</v>
      </c>
      <c r="J366" s="69" t="s">
        <v>539</v>
      </c>
      <c r="K366" s="3" t="s">
        <v>11</v>
      </c>
      <c r="L366" s="40" t="s">
        <v>918</v>
      </c>
      <c r="M366" s="41">
        <v>-2900</v>
      </c>
      <c r="N366" s="39" t="s">
        <v>11</v>
      </c>
      <c r="O366" s="39" t="s">
        <v>11</v>
      </c>
      <c r="P366" s="87">
        <v>45201</v>
      </c>
      <c r="Q366" s="3" t="s">
        <v>11</v>
      </c>
    </row>
    <row r="367" spans="1:18" ht="39" x14ac:dyDescent="0.25">
      <c r="A367" s="1">
        <v>3</v>
      </c>
      <c r="B367" s="1" t="s">
        <v>456</v>
      </c>
      <c r="C367" s="1">
        <v>2023</v>
      </c>
      <c r="D367" s="105" t="s">
        <v>707</v>
      </c>
      <c r="E367" s="31" t="s">
        <v>1057</v>
      </c>
      <c r="F367" s="20" t="s">
        <v>89</v>
      </c>
      <c r="G367" s="21" t="s">
        <v>92</v>
      </c>
      <c r="H367" s="19" t="s">
        <v>11</v>
      </c>
      <c r="I367" s="19" t="s">
        <v>11</v>
      </c>
      <c r="J367" s="69" t="s">
        <v>539</v>
      </c>
      <c r="K367" s="47" t="s">
        <v>46</v>
      </c>
      <c r="L367" s="30" t="s">
        <v>730</v>
      </c>
      <c r="M367" s="32">
        <v>3509</v>
      </c>
      <c r="N367" s="27" t="s">
        <v>0</v>
      </c>
      <c r="O367" s="19" t="s">
        <v>709</v>
      </c>
      <c r="P367" s="88">
        <v>45202</v>
      </c>
      <c r="Q367" s="1" t="s">
        <v>11</v>
      </c>
    </row>
    <row r="368" spans="1:18" ht="26.25" x14ac:dyDescent="0.25">
      <c r="A368" s="1">
        <v>4</v>
      </c>
      <c r="B368" s="1" t="s">
        <v>456</v>
      </c>
      <c r="C368" s="1">
        <v>2023</v>
      </c>
      <c r="D368" s="105" t="s">
        <v>601</v>
      </c>
      <c r="E368" s="31" t="s">
        <v>56</v>
      </c>
      <c r="F368" s="20" t="s">
        <v>64</v>
      </c>
      <c r="G368" s="21" t="s">
        <v>65</v>
      </c>
      <c r="H368" s="20" t="s">
        <v>67</v>
      </c>
      <c r="I368" s="19" t="s">
        <v>11</v>
      </c>
      <c r="J368" s="31" t="s">
        <v>11</v>
      </c>
      <c r="K368" s="19" t="s">
        <v>11</v>
      </c>
      <c r="L368" s="30" t="s">
        <v>321</v>
      </c>
      <c r="M368" s="32">
        <v>945</v>
      </c>
      <c r="N368" s="24" t="s">
        <v>0</v>
      </c>
      <c r="O368" s="19" t="s">
        <v>11</v>
      </c>
      <c r="P368" s="88">
        <v>45202</v>
      </c>
      <c r="Q368" s="33" t="s">
        <v>309</v>
      </c>
    </row>
    <row r="369" spans="1:18" ht="38.25" x14ac:dyDescent="0.2">
      <c r="A369" s="1">
        <v>5</v>
      </c>
      <c r="B369" s="1" t="s">
        <v>456</v>
      </c>
      <c r="C369" s="1">
        <v>2023</v>
      </c>
      <c r="D369" s="131" t="s">
        <v>708</v>
      </c>
      <c r="E369" s="70" t="s">
        <v>11</v>
      </c>
      <c r="F369" s="8" t="s">
        <v>11</v>
      </c>
      <c r="G369" s="8" t="s">
        <v>11</v>
      </c>
      <c r="H369" s="8" t="s">
        <v>11</v>
      </c>
      <c r="I369" s="10" t="s">
        <v>11</v>
      </c>
      <c r="J369" s="69" t="s">
        <v>539</v>
      </c>
      <c r="K369" s="47" t="s">
        <v>11</v>
      </c>
      <c r="L369" s="30" t="s">
        <v>930</v>
      </c>
      <c r="M369" s="32">
        <v>2900</v>
      </c>
      <c r="N369" s="24" t="s">
        <v>19</v>
      </c>
      <c r="O369" s="19" t="s">
        <v>11</v>
      </c>
      <c r="P369" s="88">
        <v>45202</v>
      </c>
      <c r="Q369" s="1" t="s">
        <v>11</v>
      </c>
    </row>
    <row r="370" spans="1:18" ht="38.25" x14ac:dyDescent="0.2">
      <c r="A370" s="1">
        <v>6</v>
      </c>
      <c r="B370" s="1" t="s">
        <v>456</v>
      </c>
      <c r="C370" s="1">
        <v>2023</v>
      </c>
      <c r="D370" s="131" t="s">
        <v>708</v>
      </c>
      <c r="E370" s="70" t="s">
        <v>11</v>
      </c>
      <c r="F370" s="8" t="s">
        <v>11</v>
      </c>
      <c r="G370" s="8" t="s">
        <v>11</v>
      </c>
      <c r="H370" s="8" t="s">
        <v>11</v>
      </c>
      <c r="I370" s="10" t="s">
        <v>11</v>
      </c>
      <c r="J370" s="69" t="s">
        <v>539</v>
      </c>
      <c r="K370" s="47" t="s">
        <v>11</v>
      </c>
      <c r="L370" s="30" t="s">
        <v>930</v>
      </c>
      <c r="M370" s="32">
        <v>2900</v>
      </c>
      <c r="N370" s="24" t="s">
        <v>612</v>
      </c>
      <c r="O370" s="19" t="s">
        <v>11</v>
      </c>
      <c r="P370" s="88">
        <v>45202</v>
      </c>
      <c r="Q370" s="1" t="s">
        <v>11</v>
      </c>
    </row>
    <row r="371" spans="1:18" ht="38.25" x14ac:dyDescent="0.2">
      <c r="A371" s="1">
        <v>7</v>
      </c>
      <c r="B371" s="1" t="s">
        <v>456</v>
      </c>
      <c r="C371" s="1">
        <v>2023</v>
      </c>
      <c r="D371" s="131" t="s">
        <v>708</v>
      </c>
      <c r="E371" s="70" t="s">
        <v>11</v>
      </c>
      <c r="F371" s="8" t="s">
        <v>11</v>
      </c>
      <c r="G371" s="8" t="s">
        <v>11</v>
      </c>
      <c r="H371" s="8" t="s">
        <v>11</v>
      </c>
      <c r="I371" s="10" t="s">
        <v>11</v>
      </c>
      <c r="J371" s="69" t="s">
        <v>539</v>
      </c>
      <c r="K371" s="47" t="s">
        <v>11</v>
      </c>
      <c r="L371" s="30" t="s">
        <v>929</v>
      </c>
      <c r="M371" s="32">
        <f>-2900</f>
        <v>-2900</v>
      </c>
      <c r="N371" s="27" t="s">
        <v>11</v>
      </c>
      <c r="O371" s="19" t="s">
        <v>11</v>
      </c>
      <c r="P371" s="88">
        <v>45202</v>
      </c>
      <c r="Q371" s="1" t="s">
        <v>11</v>
      </c>
    </row>
    <row r="372" spans="1:18" ht="38.25" x14ac:dyDescent="0.2">
      <c r="A372" s="1">
        <v>8</v>
      </c>
      <c r="B372" s="1" t="s">
        <v>456</v>
      </c>
      <c r="C372" s="1">
        <v>2023</v>
      </c>
      <c r="D372" s="131" t="s">
        <v>708</v>
      </c>
      <c r="E372" s="70" t="s">
        <v>11</v>
      </c>
      <c r="F372" s="8" t="s">
        <v>11</v>
      </c>
      <c r="G372" s="8" t="s">
        <v>11</v>
      </c>
      <c r="H372" s="8" t="s">
        <v>11</v>
      </c>
      <c r="I372" s="10" t="s">
        <v>11</v>
      </c>
      <c r="J372" s="69" t="s">
        <v>539</v>
      </c>
      <c r="K372" s="47" t="s">
        <v>11</v>
      </c>
      <c r="L372" s="30" t="s">
        <v>929</v>
      </c>
      <c r="M372" s="32">
        <f>-2900</f>
        <v>-2900</v>
      </c>
      <c r="N372" s="27" t="s">
        <v>11</v>
      </c>
      <c r="O372" s="19" t="s">
        <v>11</v>
      </c>
      <c r="P372" s="88">
        <v>45202</v>
      </c>
      <c r="Q372" s="1" t="s">
        <v>11</v>
      </c>
    </row>
    <row r="373" spans="1:18" ht="53.25" customHeight="1" x14ac:dyDescent="0.25">
      <c r="A373" s="1">
        <v>9</v>
      </c>
      <c r="B373" s="1" t="s">
        <v>456</v>
      </c>
      <c r="C373" s="1">
        <v>2023</v>
      </c>
      <c r="D373" s="105" t="s">
        <v>711</v>
      </c>
      <c r="E373" s="31" t="s">
        <v>712</v>
      </c>
      <c r="F373" s="20" t="s">
        <v>64</v>
      </c>
      <c r="G373" s="20" t="s">
        <v>77</v>
      </c>
      <c r="H373" s="20" t="s">
        <v>78</v>
      </c>
      <c r="I373" s="1" t="s">
        <v>11</v>
      </c>
      <c r="J373" s="31" t="s">
        <v>11</v>
      </c>
      <c r="K373" s="1" t="s">
        <v>11</v>
      </c>
      <c r="L373" s="30" t="s">
        <v>710</v>
      </c>
      <c r="M373" s="32">
        <v>62.32</v>
      </c>
      <c r="N373" s="27" t="s">
        <v>11</v>
      </c>
      <c r="O373" s="19" t="s">
        <v>713</v>
      </c>
      <c r="P373" s="88">
        <v>45202</v>
      </c>
      <c r="Q373" s="1" t="s">
        <v>11</v>
      </c>
    </row>
    <row r="374" spans="1:18" ht="64.5" x14ac:dyDescent="0.25">
      <c r="A374" s="130">
        <v>10</v>
      </c>
      <c r="B374" s="1" t="s">
        <v>456</v>
      </c>
      <c r="C374" s="1">
        <v>2023</v>
      </c>
      <c r="D374" s="105" t="s">
        <v>679</v>
      </c>
      <c r="E374" s="70" t="s">
        <v>1053</v>
      </c>
      <c r="F374" s="8" t="s">
        <v>11</v>
      </c>
      <c r="G374" s="8" t="s">
        <v>11</v>
      </c>
      <c r="H374" s="8" t="s">
        <v>11</v>
      </c>
      <c r="I374" s="8" t="s">
        <v>11</v>
      </c>
      <c r="J374" s="69" t="s">
        <v>539</v>
      </c>
      <c r="K374" s="69" t="s">
        <v>674</v>
      </c>
      <c r="L374" s="30" t="s">
        <v>931</v>
      </c>
      <c r="M374" s="32">
        <v>2000</v>
      </c>
      <c r="N374" s="27" t="s">
        <v>11</v>
      </c>
      <c r="O374" s="19" t="s">
        <v>675</v>
      </c>
      <c r="P374" s="88">
        <v>45202</v>
      </c>
      <c r="Q374" s="78" t="s">
        <v>935</v>
      </c>
    </row>
    <row r="375" spans="1:18" s="75" customFormat="1" ht="54.75" customHeight="1" x14ac:dyDescent="0.25">
      <c r="A375" s="133">
        <v>11</v>
      </c>
      <c r="B375" s="10" t="s">
        <v>456</v>
      </c>
      <c r="C375" s="10">
        <v>2023</v>
      </c>
      <c r="D375" s="136" t="s">
        <v>923</v>
      </c>
      <c r="E375" s="31" t="s">
        <v>763</v>
      </c>
      <c r="F375" s="71" t="s">
        <v>89</v>
      </c>
      <c r="G375" s="72" t="s">
        <v>92</v>
      </c>
      <c r="H375" s="8" t="s">
        <v>11</v>
      </c>
      <c r="I375" s="8" t="s">
        <v>11</v>
      </c>
      <c r="J375" s="69" t="s">
        <v>539</v>
      </c>
      <c r="K375" s="69" t="s">
        <v>46</v>
      </c>
      <c r="L375" s="162" t="s">
        <v>922</v>
      </c>
      <c r="M375" s="74">
        <v>900</v>
      </c>
      <c r="N375" s="24" t="s">
        <v>19</v>
      </c>
      <c r="O375" s="70" t="s">
        <v>932</v>
      </c>
      <c r="P375" s="132">
        <v>45202</v>
      </c>
      <c r="Q375" s="158" t="s">
        <v>950</v>
      </c>
    </row>
    <row r="376" spans="1:18" ht="38.25" x14ac:dyDescent="0.2">
      <c r="A376" s="1">
        <v>12</v>
      </c>
      <c r="B376" s="1" t="s">
        <v>456</v>
      </c>
      <c r="C376" s="1">
        <v>2023</v>
      </c>
      <c r="D376" s="1" t="s">
        <v>714</v>
      </c>
      <c r="E376" s="31" t="s">
        <v>668</v>
      </c>
      <c r="F376" s="20" t="s">
        <v>64</v>
      </c>
      <c r="G376" s="20" t="s">
        <v>77</v>
      </c>
      <c r="H376" s="20" t="s">
        <v>151</v>
      </c>
      <c r="I376" s="1" t="s">
        <v>11</v>
      </c>
      <c r="J376" s="157" t="s">
        <v>11</v>
      </c>
      <c r="K376" s="157" t="s">
        <v>11</v>
      </c>
      <c r="L376" s="30" t="s">
        <v>746</v>
      </c>
      <c r="M376" s="32">
        <v>45.8</v>
      </c>
      <c r="N376" s="141" t="s">
        <v>19</v>
      </c>
      <c r="O376" s="19" t="s">
        <v>713</v>
      </c>
      <c r="P376" s="88">
        <v>45202</v>
      </c>
      <c r="Q376" s="1" t="s">
        <v>11</v>
      </c>
    </row>
    <row r="377" spans="1:18" s="75" customFormat="1" ht="51.75" x14ac:dyDescent="0.25">
      <c r="A377" s="133">
        <v>13</v>
      </c>
      <c r="B377" s="10" t="s">
        <v>456</v>
      </c>
      <c r="C377" s="10">
        <v>2023</v>
      </c>
      <c r="D377" s="136" t="s">
        <v>923</v>
      </c>
      <c r="E377" s="31" t="s">
        <v>763</v>
      </c>
      <c r="F377" s="71" t="s">
        <v>89</v>
      </c>
      <c r="G377" s="72" t="s">
        <v>92</v>
      </c>
      <c r="H377" s="8" t="s">
        <v>11</v>
      </c>
      <c r="I377" s="8" t="s">
        <v>11</v>
      </c>
      <c r="J377" s="69" t="s">
        <v>539</v>
      </c>
      <c r="K377" s="69" t="s">
        <v>46</v>
      </c>
      <c r="L377" s="163" t="s">
        <v>921</v>
      </c>
      <c r="M377" s="74">
        <v>256</v>
      </c>
      <c r="N377" s="24" t="s">
        <v>19</v>
      </c>
      <c r="O377" s="70" t="s">
        <v>932</v>
      </c>
      <c r="P377" s="132">
        <v>45202</v>
      </c>
      <c r="Q377" s="158" t="s">
        <v>951</v>
      </c>
    </row>
    <row r="378" spans="1:18" s="75" customFormat="1" ht="54" customHeight="1" x14ac:dyDescent="0.25">
      <c r="A378" s="133">
        <v>14</v>
      </c>
      <c r="B378" s="10" t="s">
        <v>456</v>
      </c>
      <c r="C378" s="10">
        <v>2023</v>
      </c>
      <c r="D378" s="136" t="s">
        <v>923</v>
      </c>
      <c r="E378" s="31" t="s">
        <v>763</v>
      </c>
      <c r="F378" s="71" t="s">
        <v>89</v>
      </c>
      <c r="G378" s="72" t="s">
        <v>92</v>
      </c>
      <c r="H378" s="8" t="s">
        <v>11</v>
      </c>
      <c r="I378" s="8" t="s">
        <v>11</v>
      </c>
      <c r="J378" s="69" t="s">
        <v>539</v>
      </c>
      <c r="K378" s="69" t="s">
        <v>46</v>
      </c>
      <c r="L378" s="163" t="s">
        <v>924</v>
      </c>
      <c r="M378" s="74">
        <f>900-93.62</f>
        <v>806.38</v>
      </c>
      <c r="N378" s="24" t="s">
        <v>19</v>
      </c>
      <c r="O378" s="70" t="s">
        <v>932</v>
      </c>
      <c r="P378" s="132">
        <v>45202</v>
      </c>
      <c r="Q378" s="158" t="s">
        <v>952</v>
      </c>
    </row>
    <row r="379" spans="1:18" s="75" customFormat="1" ht="39" x14ac:dyDescent="0.25">
      <c r="A379" s="130">
        <v>15</v>
      </c>
      <c r="B379" s="8" t="s">
        <v>456</v>
      </c>
      <c r="C379" s="10">
        <v>2023</v>
      </c>
      <c r="D379" s="143" t="s">
        <v>858</v>
      </c>
      <c r="E379" s="70" t="s">
        <v>859</v>
      </c>
      <c r="F379" s="71" t="s">
        <v>89</v>
      </c>
      <c r="G379" s="72" t="s">
        <v>92</v>
      </c>
      <c r="H379" s="8" t="s">
        <v>11</v>
      </c>
      <c r="I379" s="8" t="s">
        <v>11</v>
      </c>
      <c r="J379" s="69" t="s">
        <v>539</v>
      </c>
      <c r="K379" s="69" t="s">
        <v>46</v>
      </c>
      <c r="L379" s="142" t="s">
        <v>925</v>
      </c>
      <c r="M379" s="74">
        <v>200</v>
      </c>
      <c r="N379" s="24" t="s">
        <v>19</v>
      </c>
      <c r="O379" s="8" t="s">
        <v>857</v>
      </c>
      <c r="P379" s="132">
        <v>45202</v>
      </c>
      <c r="Q379" s="158" t="s">
        <v>933</v>
      </c>
    </row>
    <row r="380" spans="1:18" s="75" customFormat="1" ht="51.75" x14ac:dyDescent="0.25">
      <c r="A380" s="130">
        <v>16</v>
      </c>
      <c r="B380" s="8" t="s">
        <v>456</v>
      </c>
      <c r="C380" s="10">
        <v>2023</v>
      </c>
      <c r="D380" s="136" t="s">
        <v>860</v>
      </c>
      <c r="E380" s="70" t="s">
        <v>717</v>
      </c>
      <c r="F380" s="71" t="s">
        <v>89</v>
      </c>
      <c r="G380" s="72" t="s">
        <v>92</v>
      </c>
      <c r="H380" s="8" t="s">
        <v>11</v>
      </c>
      <c r="I380" s="8" t="s">
        <v>11</v>
      </c>
      <c r="J380" s="69" t="s">
        <v>539</v>
      </c>
      <c r="K380" s="69" t="s">
        <v>46</v>
      </c>
      <c r="L380" s="73" t="s">
        <v>926</v>
      </c>
      <c r="M380" s="74">
        <v>790</v>
      </c>
      <c r="N380" s="24" t="s">
        <v>19</v>
      </c>
      <c r="O380" s="8" t="s">
        <v>713</v>
      </c>
      <c r="P380" s="132">
        <v>45202</v>
      </c>
      <c r="Q380" s="158" t="s">
        <v>933</v>
      </c>
    </row>
    <row r="381" spans="1:18" s="75" customFormat="1" ht="64.5" customHeight="1" x14ac:dyDescent="0.25">
      <c r="A381" s="130">
        <v>17</v>
      </c>
      <c r="B381" s="8" t="s">
        <v>456</v>
      </c>
      <c r="C381" s="10">
        <v>2023</v>
      </c>
      <c r="D381" s="136" t="s">
        <v>861</v>
      </c>
      <c r="E381" s="70" t="s">
        <v>718</v>
      </c>
      <c r="F381" s="71" t="s">
        <v>89</v>
      </c>
      <c r="G381" s="72" t="s">
        <v>92</v>
      </c>
      <c r="H381" s="8" t="s">
        <v>11</v>
      </c>
      <c r="I381" s="8" t="s">
        <v>11</v>
      </c>
      <c r="J381" s="69" t="s">
        <v>539</v>
      </c>
      <c r="K381" s="69" t="s">
        <v>674</v>
      </c>
      <c r="L381" s="73" t="s">
        <v>927</v>
      </c>
      <c r="M381" s="74">
        <v>540</v>
      </c>
      <c r="N381" s="24" t="s">
        <v>19</v>
      </c>
      <c r="O381" s="8" t="s">
        <v>862</v>
      </c>
      <c r="P381" s="132">
        <v>45202</v>
      </c>
      <c r="Q381" s="158" t="s">
        <v>934</v>
      </c>
      <c r="R381" s="156"/>
    </row>
    <row r="382" spans="1:18" s="75" customFormat="1" ht="68.25" customHeight="1" x14ac:dyDescent="0.25">
      <c r="A382" s="130">
        <v>18</v>
      </c>
      <c r="B382" s="8" t="s">
        <v>456</v>
      </c>
      <c r="C382" s="10">
        <v>2023</v>
      </c>
      <c r="D382" s="136" t="s">
        <v>856</v>
      </c>
      <c r="E382" s="70" t="s">
        <v>716</v>
      </c>
      <c r="F382" s="71" t="s">
        <v>89</v>
      </c>
      <c r="G382" s="72" t="s">
        <v>92</v>
      </c>
      <c r="H382" s="8" t="s">
        <v>11</v>
      </c>
      <c r="I382" s="8" t="s">
        <v>11</v>
      </c>
      <c r="J382" s="69" t="s">
        <v>539</v>
      </c>
      <c r="K382" s="69" t="s">
        <v>46</v>
      </c>
      <c r="L382" s="73" t="s">
        <v>928</v>
      </c>
      <c r="M382" s="74">
        <v>1000</v>
      </c>
      <c r="N382" s="24" t="s">
        <v>19</v>
      </c>
      <c r="O382" s="8" t="s">
        <v>713</v>
      </c>
      <c r="P382" s="132">
        <v>45202</v>
      </c>
      <c r="Q382" s="158" t="s">
        <v>933</v>
      </c>
    </row>
    <row r="383" spans="1:18" s="75" customFormat="1" ht="73.5" customHeight="1" x14ac:dyDescent="0.25">
      <c r="A383" s="133">
        <v>19</v>
      </c>
      <c r="B383" s="8" t="s">
        <v>456</v>
      </c>
      <c r="C383" s="10">
        <v>2023</v>
      </c>
      <c r="D383" s="136" t="s">
        <v>915</v>
      </c>
      <c r="E383" s="70" t="s">
        <v>719</v>
      </c>
      <c r="F383" s="71" t="s">
        <v>89</v>
      </c>
      <c r="G383" s="72" t="s">
        <v>92</v>
      </c>
      <c r="H383" s="8" t="s">
        <v>11</v>
      </c>
      <c r="I383" s="8" t="s">
        <v>11</v>
      </c>
      <c r="J383" s="69" t="s">
        <v>539</v>
      </c>
      <c r="K383" s="69" t="s">
        <v>46</v>
      </c>
      <c r="L383" s="73" t="s">
        <v>914</v>
      </c>
      <c r="M383" s="74">
        <v>675</v>
      </c>
      <c r="N383" s="24" t="s">
        <v>19</v>
      </c>
      <c r="O383" s="8" t="s">
        <v>913</v>
      </c>
      <c r="P383" s="132">
        <v>45202</v>
      </c>
      <c r="Q383" s="158" t="s">
        <v>933</v>
      </c>
    </row>
    <row r="384" spans="1:18" s="75" customFormat="1" ht="51.75" x14ac:dyDescent="0.25">
      <c r="A384" s="130">
        <v>20</v>
      </c>
      <c r="B384" s="144" t="s">
        <v>456</v>
      </c>
      <c r="C384" s="144">
        <v>2023</v>
      </c>
      <c r="D384" s="136" t="s">
        <v>863</v>
      </c>
      <c r="E384" s="70" t="s">
        <v>720</v>
      </c>
      <c r="F384" s="71" t="s">
        <v>89</v>
      </c>
      <c r="G384" s="72" t="s">
        <v>92</v>
      </c>
      <c r="H384" s="8" t="s">
        <v>11</v>
      </c>
      <c r="I384" s="8" t="s">
        <v>11</v>
      </c>
      <c r="J384" s="69" t="s">
        <v>539</v>
      </c>
      <c r="K384" s="69" t="s">
        <v>46</v>
      </c>
      <c r="L384" s="73" t="s">
        <v>1075</v>
      </c>
      <c r="M384" s="74">
        <v>130</v>
      </c>
      <c r="N384" s="24" t="s">
        <v>19</v>
      </c>
      <c r="O384" s="8" t="s">
        <v>713</v>
      </c>
      <c r="P384" s="132">
        <v>45202</v>
      </c>
      <c r="Q384" s="158" t="s">
        <v>933</v>
      </c>
    </row>
    <row r="385" spans="1:17" x14ac:dyDescent="0.2">
      <c r="A385" s="1">
        <v>21</v>
      </c>
      <c r="B385" s="1" t="s">
        <v>456</v>
      </c>
      <c r="C385" s="1">
        <v>2023</v>
      </c>
      <c r="D385" s="19" t="s">
        <v>120</v>
      </c>
      <c r="E385" s="31" t="s">
        <v>4</v>
      </c>
      <c r="F385" s="20" t="s">
        <v>64</v>
      </c>
      <c r="G385" s="21" t="s">
        <v>10</v>
      </c>
      <c r="H385" s="20" t="s">
        <v>155</v>
      </c>
      <c r="I385" s="1" t="s">
        <v>11</v>
      </c>
      <c r="J385" s="31" t="s">
        <v>11</v>
      </c>
      <c r="K385" s="19" t="s">
        <v>11</v>
      </c>
      <c r="L385" s="30" t="s">
        <v>458</v>
      </c>
      <c r="M385" s="32">
        <v>116.39</v>
      </c>
      <c r="N385" s="24" t="s">
        <v>18</v>
      </c>
      <c r="O385" s="19" t="s">
        <v>11</v>
      </c>
      <c r="P385" s="88">
        <v>45202</v>
      </c>
      <c r="Q385" s="1" t="s">
        <v>11</v>
      </c>
    </row>
    <row r="386" spans="1:17" ht="25.5" x14ac:dyDescent="0.2">
      <c r="A386" s="1">
        <v>22</v>
      </c>
      <c r="B386" s="1" t="s">
        <v>456</v>
      </c>
      <c r="C386" s="1">
        <v>2023</v>
      </c>
      <c r="D386" s="18" t="s">
        <v>123</v>
      </c>
      <c r="E386" s="31" t="s">
        <v>54</v>
      </c>
      <c r="F386" s="20" t="s">
        <v>64</v>
      </c>
      <c r="G386" s="21" t="s">
        <v>65</v>
      </c>
      <c r="H386" s="20" t="s">
        <v>129</v>
      </c>
      <c r="I386" s="19" t="s">
        <v>11</v>
      </c>
      <c r="J386" s="31" t="s">
        <v>11</v>
      </c>
      <c r="K386" s="19" t="s">
        <v>11</v>
      </c>
      <c r="L386" s="30" t="s">
        <v>320</v>
      </c>
      <c r="M386" s="32">
        <v>4295</v>
      </c>
      <c r="N386" s="24" t="s">
        <v>19</v>
      </c>
      <c r="O386" s="19" t="s">
        <v>11</v>
      </c>
      <c r="P386" s="88">
        <v>45204</v>
      </c>
      <c r="Q386" s="1" t="s">
        <v>11</v>
      </c>
    </row>
    <row r="387" spans="1:17" ht="39" x14ac:dyDescent="0.25">
      <c r="A387" s="1">
        <v>23</v>
      </c>
      <c r="B387" s="1" t="s">
        <v>456</v>
      </c>
      <c r="C387" s="1">
        <v>2023</v>
      </c>
      <c r="D387" s="105" t="s">
        <v>721</v>
      </c>
      <c r="E387" s="31" t="s">
        <v>779</v>
      </c>
      <c r="F387" s="20" t="s">
        <v>3</v>
      </c>
      <c r="G387" s="21" t="s">
        <v>48</v>
      </c>
      <c r="H387" s="19" t="s">
        <v>11</v>
      </c>
      <c r="I387" s="19" t="s">
        <v>11</v>
      </c>
      <c r="J387" s="69" t="s">
        <v>539</v>
      </c>
      <c r="K387" s="8" t="s">
        <v>11</v>
      </c>
      <c r="L387" s="30" t="s">
        <v>723</v>
      </c>
      <c r="M387" s="32">
        <v>2500</v>
      </c>
      <c r="N387" s="24" t="s">
        <v>19</v>
      </c>
      <c r="O387" s="19" t="s">
        <v>11</v>
      </c>
      <c r="P387" s="88">
        <v>45204</v>
      </c>
      <c r="Q387" s="1" t="s">
        <v>11</v>
      </c>
    </row>
    <row r="388" spans="1:17" ht="39" x14ac:dyDescent="0.25">
      <c r="A388" s="1">
        <v>24</v>
      </c>
      <c r="B388" s="1" t="s">
        <v>456</v>
      </c>
      <c r="C388" s="1">
        <v>2023</v>
      </c>
      <c r="D388" s="105" t="s">
        <v>728</v>
      </c>
      <c r="E388" s="70" t="s">
        <v>720</v>
      </c>
      <c r="F388" s="71" t="s">
        <v>89</v>
      </c>
      <c r="G388" s="72" t="s">
        <v>92</v>
      </c>
      <c r="H388" s="8" t="s">
        <v>11</v>
      </c>
      <c r="I388" s="8" t="s">
        <v>11</v>
      </c>
      <c r="J388" s="69" t="s">
        <v>539</v>
      </c>
      <c r="K388" s="69" t="s">
        <v>674</v>
      </c>
      <c r="L388" s="30" t="s">
        <v>727</v>
      </c>
      <c r="M388" s="32">
        <v>2900</v>
      </c>
      <c r="N388" s="24" t="s">
        <v>19</v>
      </c>
      <c r="O388" s="19" t="s">
        <v>725</v>
      </c>
      <c r="P388" s="88">
        <v>45204</v>
      </c>
      <c r="Q388" s="1" t="s">
        <v>726</v>
      </c>
    </row>
    <row r="389" spans="1:17" ht="39" x14ac:dyDescent="0.25">
      <c r="A389" s="1">
        <v>25</v>
      </c>
      <c r="B389" s="1" t="s">
        <v>456</v>
      </c>
      <c r="C389" s="1">
        <v>2023</v>
      </c>
      <c r="D389" s="105" t="s">
        <v>729</v>
      </c>
      <c r="E389" s="31" t="s">
        <v>2</v>
      </c>
      <c r="F389" s="20" t="s">
        <v>15</v>
      </c>
      <c r="G389" s="21" t="s">
        <v>99</v>
      </c>
      <c r="H389" s="19" t="s">
        <v>11</v>
      </c>
      <c r="I389" s="1">
        <v>4</v>
      </c>
      <c r="J389" s="69" t="s">
        <v>539</v>
      </c>
      <c r="K389" s="1" t="s">
        <v>11</v>
      </c>
      <c r="L389" s="30" t="s">
        <v>731</v>
      </c>
      <c r="M389" s="32">
        <v>1452.5</v>
      </c>
      <c r="N389" s="24" t="s">
        <v>19</v>
      </c>
      <c r="O389" s="19" t="s">
        <v>11</v>
      </c>
      <c r="P389" s="88">
        <v>45204</v>
      </c>
      <c r="Q389" s="1" t="s">
        <v>11</v>
      </c>
    </row>
    <row r="390" spans="1:17" ht="26.25" x14ac:dyDescent="0.25">
      <c r="A390" s="1">
        <v>26</v>
      </c>
      <c r="B390" s="1" t="s">
        <v>456</v>
      </c>
      <c r="C390" s="1">
        <v>2023</v>
      </c>
      <c r="D390" s="105" t="s">
        <v>121</v>
      </c>
      <c r="E390" s="31" t="s">
        <v>57</v>
      </c>
      <c r="F390" s="20" t="s">
        <v>64</v>
      </c>
      <c r="G390" s="21" t="s">
        <v>65</v>
      </c>
      <c r="H390" s="20" t="s">
        <v>13</v>
      </c>
      <c r="I390" s="19" t="s">
        <v>11</v>
      </c>
      <c r="J390" s="31" t="s">
        <v>11</v>
      </c>
      <c r="K390" s="19" t="s">
        <v>11</v>
      </c>
      <c r="L390" s="30" t="s">
        <v>317</v>
      </c>
      <c r="M390" s="32">
        <v>12500</v>
      </c>
      <c r="N390" s="24" t="s">
        <v>19</v>
      </c>
      <c r="O390" s="19" t="s">
        <v>732</v>
      </c>
      <c r="P390" s="88">
        <v>45204</v>
      </c>
      <c r="Q390" s="1" t="s">
        <v>11</v>
      </c>
    </row>
    <row r="391" spans="1:17" ht="26.25" x14ac:dyDescent="0.25">
      <c r="A391" s="1">
        <v>27</v>
      </c>
      <c r="B391" s="1" t="s">
        <v>456</v>
      </c>
      <c r="C391" s="1">
        <v>2023</v>
      </c>
      <c r="D391" s="105" t="s">
        <v>646</v>
      </c>
      <c r="E391" s="31" t="s">
        <v>2</v>
      </c>
      <c r="F391" s="20" t="s">
        <v>93</v>
      </c>
      <c r="G391" s="21" t="s">
        <v>94</v>
      </c>
      <c r="H391" s="19" t="s">
        <v>11</v>
      </c>
      <c r="I391" s="19">
        <v>2</v>
      </c>
      <c r="J391" s="22" t="s">
        <v>647</v>
      </c>
      <c r="K391" s="1" t="s">
        <v>11</v>
      </c>
      <c r="L391" s="30" t="s">
        <v>733</v>
      </c>
      <c r="M391" s="32">
        <v>1452.5</v>
      </c>
      <c r="N391" s="24" t="s">
        <v>19</v>
      </c>
      <c r="O391" s="19" t="s">
        <v>11</v>
      </c>
      <c r="P391" s="88">
        <v>45204</v>
      </c>
      <c r="Q391" s="130" t="s">
        <v>654</v>
      </c>
    </row>
    <row r="392" spans="1:17" ht="51.75" x14ac:dyDescent="0.25">
      <c r="A392" s="1">
        <v>28</v>
      </c>
      <c r="B392" s="1" t="s">
        <v>456</v>
      </c>
      <c r="C392" s="1">
        <v>2023</v>
      </c>
      <c r="D392" s="105" t="s">
        <v>672</v>
      </c>
      <c r="E392" s="31" t="s">
        <v>9</v>
      </c>
      <c r="F392" s="20" t="s">
        <v>3</v>
      </c>
      <c r="G392" s="21" t="s">
        <v>84</v>
      </c>
      <c r="H392" s="19" t="s">
        <v>11</v>
      </c>
      <c r="I392" s="19" t="s">
        <v>11</v>
      </c>
      <c r="J392" s="69" t="s">
        <v>539</v>
      </c>
      <c r="K392" s="8" t="s">
        <v>11</v>
      </c>
      <c r="L392" s="30" t="s">
        <v>673</v>
      </c>
      <c r="M392" s="32">
        <v>630</v>
      </c>
      <c r="N392" s="24" t="s">
        <v>19</v>
      </c>
      <c r="O392" s="19" t="s">
        <v>11</v>
      </c>
      <c r="P392" s="88">
        <v>45204</v>
      </c>
      <c r="Q392" s="1" t="s">
        <v>11</v>
      </c>
    </row>
    <row r="393" spans="1:17" ht="39" x14ac:dyDescent="0.25">
      <c r="A393" s="1">
        <v>29</v>
      </c>
      <c r="B393" s="1" t="s">
        <v>456</v>
      </c>
      <c r="C393" s="1">
        <v>2023</v>
      </c>
      <c r="D393" s="105" t="s">
        <v>721</v>
      </c>
      <c r="E393" s="31" t="s">
        <v>779</v>
      </c>
      <c r="F393" s="20" t="s">
        <v>3</v>
      </c>
      <c r="G393" s="21" t="s">
        <v>49</v>
      </c>
      <c r="H393" s="19" t="s">
        <v>11</v>
      </c>
      <c r="I393" s="19" t="s">
        <v>11</v>
      </c>
      <c r="J393" s="69" t="s">
        <v>539</v>
      </c>
      <c r="K393" s="8" t="s">
        <v>11</v>
      </c>
      <c r="L393" s="30" t="s">
        <v>784</v>
      </c>
      <c r="M393" s="32">
        <v>5000</v>
      </c>
      <c r="N393" s="24" t="s">
        <v>19</v>
      </c>
      <c r="O393" s="19" t="s">
        <v>11</v>
      </c>
      <c r="P393" s="88">
        <v>45204</v>
      </c>
      <c r="Q393" s="1" t="s">
        <v>11</v>
      </c>
    </row>
    <row r="394" spans="1:17" ht="26.25" x14ac:dyDescent="0.25">
      <c r="A394" s="1">
        <v>30</v>
      </c>
      <c r="B394" s="1" t="s">
        <v>456</v>
      </c>
      <c r="C394" s="1">
        <v>2023</v>
      </c>
      <c r="D394" s="105" t="s">
        <v>123</v>
      </c>
      <c r="E394" s="31" t="s">
        <v>55</v>
      </c>
      <c r="F394" s="20" t="s">
        <v>64</v>
      </c>
      <c r="G394" s="21" t="s">
        <v>65</v>
      </c>
      <c r="H394" s="20" t="s">
        <v>66</v>
      </c>
      <c r="I394" s="19" t="s">
        <v>11</v>
      </c>
      <c r="J394" s="31" t="s">
        <v>11</v>
      </c>
      <c r="K394" s="19" t="s">
        <v>11</v>
      </c>
      <c r="L394" s="30" t="s">
        <v>322</v>
      </c>
      <c r="M394" s="32">
        <v>416</v>
      </c>
      <c r="N394" s="24" t="s">
        <v>590</v>
      </c>
      <c r="O394" s="19"/>
      <c r="P394" s="88">
        <v>45205</v>
      </c>
      <c r="Q394" s="1" t="s">
        <v>11</v>
      </c>
    </row>
    <row r="395" spans="1:17" ht="26.25" x14ac:dyDescent="0.25">
      <c r="A395" s="1">
        <v>31</v>
      </c>
      <c r="B395" s="1" t="s">
        <v>456</v>
      </c>
      <c r="C395" s="1">
        <v>2023</v>
      </c>
      <c r="D395" s="105" t="s">
        <v>130</v>
      </c>
      <c r="E395" s="31" t="s">
        <v>41</v>
      </c>
      <c r="F395" s="20" t="s">
        <v>64</v>
      </c>
      <c r="G395" s="21" t="s">
        <v>71</v>
      </c>
      <c r="H395" s="20" t="s">
        <v>25</v>
      </c>
      <c r="I395" s="19" t="s">
        <v>11</v>
      </c>
      <c r="J395" s="31" t="s">
        <v>11</v>
      </c>
      <c r="K395" s="19" t="s">
        <v>11</v>
      </c>
      <c r="L395" s="30" t="s">
        <v>27</v>
      </c>
      <c r="M395" s="32">
        <v>375.9</v>
      </c>
      <c r="N395" s="24" t="s">
        <v>0</v>
      </c>
      <c r="O395" s="25" t="s">
        <v>11</v>
      </c>
      <c r="P395" s="88">
        <v>45209</v>
      </c>
      <c r="Q395" s="1" t="s">
        <v>11</v>
      </c>
    </row>
    <row r="396" spans="1:17" ht="26.25" x14ac:dyDescent="0.25">
      <c r="A396" s="1">
        <v>32</v>
      </c>
      <c r="B396" s="1" t="s">
        <v>456</v>
      </c>
      <c r="C396" s="1">
        <v>2023</v>
      </c>
      <c r="D396" s="105" t="s">
        <v>136</v>
      </c>
      <c r="E396" s="31" t="s">
        <v>44</v>
      </c>
      <c r="F396" s="20" t="s">
        <v>64</v>
      </c>
      <c r="G396" s="21" t="s">
        <v>71</v>
      </c>
      <c r="H396" s="20" t="s">
        <v>14</v>
      </c>
      <c r="I396" s="19" t="s">
        <v>11</v>
      </c>
      <c r="J396" s="31" t="s">
        <v>11</v>
      </c>
      <c r="K396" s="19" t="s">
        <v>11</v>
      </c>
      <c r="L396" s="30" t="s">
        <v>308</v>
      </c>
      <c r="M396" s="32">
        <v>1300</v>
      </c>
      <c r="N396" s="24" t="s">
        <v>0</v>
      </c>
      <c r="O396" s="61" t="s">
        <v>520</v>
      </c>
      <c r="P396" s="88">
        <v>45209</v>
      </c>
      <c r="Q396" s="1" t="s">
        <v>11</v>
      </c>
    </row>
    <row r="397" spans="1:17" ht="25.5" x14ac:dyDescent="0.2">
      <c r="A397" s="1">
        <v>33</v>
      </c>
      <c r="B397" s="1" t="s">
        <v>456</v>
      </c>
      <c r="C397" s="1">
        <v>2023</v>
      </c>
      <c r="D397" s="18" t="s">
        <v>133</v>
      </c>
      <c r="E397" s="31" t="s">
        <v>40</v>
      </c>
      <c r="F397" s="20" t="s">
        <v>64</v>
      </c>
      <c r="G397" s="21" t="s">
        <v>39</v>
      </c>
      <c r="H397" s="20" t="s">
        <v>75</v>
      </c>
      <c r="I397" s="19" t="s">
        <v>11</v>
      </c>
      <c r="J397" s="31" t="s">
        <v>11</v>
      </c>
      <c r="K397" s="19" t="s">
        <v>11</v>
      </c>
      <c r="L397" s="30" t="s">
        <v>310</v>
      </c>
      <c r="M397" s="32">
        <v>3000</v>
      </c>
      <c r="N397" s="24" t="s">
        <v>0</v>
      </c>
      <c r="O397" s="19" t="s">
        <v>521</v>
      </c>
      <c r="P397" s="88">
        <v>45209</v>
      </c>
      <c r="Q397" s="1" t="s">
        <v>11</v>
      </c>
    </row>
    <row r="398" spans="1:17" ht="26.25" x14ac:dyDescent="0.25">
      <c r="A398" s="1">
        <v>34</v>
      </c>
      <c r="B398" s="1" t="s">
        <v>456</v>
      </c>
      <c r="C398" s="1">
        <v>2023</v>
      </c>
      <c r="D398" s="105" t="s">
        <v>123</v>
      </c>
      <c r="E398" s="70" t="s">
        <v>55</v>
      </c>
      <c r="F398" s="20" t="s">
        <v>64</v>
      </c>
      <c r="G398" s="21" t="s">
        <v>65</v>
      </c>
      <c r="H398" s="20" t="s">
        <v>66</v>
      </c>
      <c r="I398" s="19" t="s">
        <v>11</v>
      </c>
      <c r="J398" s="31" t="s">
        <v>11</v>
      </c>
      <c r="K398" s="19" t="s">
        <v>11</v>
      </c>
      <c r="L398" s="30" t="s">
        <v>323</v>
      </c>
      <c r="M398" s="32">
        <v>2282.88</v>
      </c>
      <c r="N398" s="20" t="s">
        <v>22</v>
      </c>
      <c r="O398" s="19" t="s">
        <v>11</v>
      </c>
      <c r="P398" s="88">
        <v>45209</v>
      </c>
      <c r="Q398" s="19" t="s">
        <v>11</v>
      </c>
    </row>
    <row r="399" spans="1:17" x14ac:dyDescent="0.2">
      <c r="A399" s="1">
        <v>35</v>
      </c>
      <c r="B399" s="1" t="s">
        <v>456</v>
      </c>
      <c r="C399" s="1">
        <v>2023</v>
      </c>
      <c r="D399" s="18" t="s">
        <v>127</v>
      </c>
      <c r="E399" s="31" t="s">
        <v>43</v>
      </c>
      <c r="F399" s="20" t="s">
        <v>64</v>
      </c>
      <c r="G399" s="21" t="s">
        <v>71</v>
      </c>
      <c r="H399" s="20" t="s">
        <v>74</v>
      </c>
      <c r="I399" s="19" t="s">
        <v>11</v>
      </c>
      <c r="J399" s="31" t="s">
        <v>11</v>
      </c>
      <c r="K399" s="19" t="s">
        <v>11</v>
      </c>
      <c r="L399" s="30" t="s">
        <v>430</v>
      </c>
      <c r="M399" s="32">
        <v>139.96</v>
      </c>
      <c r="N399" s="24" t="s">
        <v>0</v>
      </c>
      <c r="O399" s="19" t="s">
        <v>11</v>
      </c>
      <c r="P399" s="88">
        <v>45209</v>
      </c>
      <c r="Q399" s="1" t="s">
        <v>11</v>
      </c>
    </row>
    <row r="400" spans="1:17" x14ac:dyDescent="0.2">
      <c r="A400" s="1">
        <v>36</v>
      </c>
      <c r="B400" s="1" t="s">
        <v>456</v>
      </c>
      <c r="C400" s="1">
        <v>2023</v>
      </c>
      <c r="D400" s="18" t="s">
        <v>131</v>
      </c>
      <c r="E400" s="31" t="s">
        <v>16</v>
      </c>
      <c r="F400" s="20" t="s">
        <v>64</v>
      </c>
      <c r="G400" s="21" t="s">
        <v>71</v>
      </c>
      <c r="H400" s="20" t="s">
        <v>1060</v>
      </c>
      <c r="I400" s="19" t="s">
        <v>11</v>
      </c>
      <c r="J400" s="31" t="s">
        <v>11</v>
      </c>
      <c r="K400" s="19" t="s">
        <v>11</v>
      </c>
      <c r="L400" s="30" t="s">
        <v>17</v>
      </c>
      <c r="M400" s="32">
        <v>4800</v>
      </c>
      <c r="N400" s="24" t="s">
        <v>19</v>
      </c>
      <c r="O400" s="61" t="s">
        <v>734</v>
      </c>
      <c r="P400" s="88">
        <v>45209</v>
      </c>
      <c r="Q400" s="1" t="s">
        <v>11</v>
      </c>
    </row>
    <row r="401" spans="1:17" s="75" customFormat="1" ht="26.25" x14ac:dyDescent="0.25">
      <c r="A401" s="1">
        <v>37</v>
      </c>
      <c r="B401" s="10" t="s">
        <v>456</v>
      </c>
      <c r="C401" s="10">
        <v>2023</v>
      </c>
      <c r="D401" s="105" t="s">
        <v>604</v>
      </c>
      <c r="E401" s="31" t="s">
        <v>2</v>
      </c>
      <c r="F401" s="71" t="s">
        <v>106</v>
      </c>
      <c r="G401" s="72" t="s">
        <v>108</v>
      </c>
      <c r="H401" s="71" t="s">
        <v>11</v>
      </c>
      <c r="I401" s="8" t="s">
        <v>11</v>
      </c>
      <c r="J401" s="135" t="s">
        <v>605</v>
      </c>
      <c r="K401" s="134"/>
      <c r="L401" s="30" t="s">
        <v>735</v>
      </c>
      <c r="M401" s="76">
        <v>17421.12</v>
      </c>
      <c r="N401" s="24" t="s">
        <v>19</v>
      </c>
      <c r="O401" s="8" t="s">
        <v>11</v>
      </c>
      <c r="P401" s="132">
        <v>45212</v>
      </c>
      <c r="Q401" s="10" t="s">
        <v>11</v>
      </c>
    </row>
    <row r="402" spans="1:17" x14ac:dyDescent="0.2">
      <c r="A402" s="1">
        <v>38</v>
      </c>
      <c r="B402" s="1" t="s">
        <v>456</v>
      </c>
      <c r="C402" s="1">
        <v>2023</v>
      </c>
      <c r="D402" s="19" t="s">
        <v>120</v>
      </c>
      <c r="E402" s="31" t="s">
        <v>21</v>
      </c>
      <c r="F402" s="19" t="s">
        <v>11</v>
      </c>
      <c r="G402" s="21" t="s">
        <v>11</v>
      </c>
      <c r="H402" s="20" t="s">
        <v>11</v>
      </c>
      <c r="I402" s="19" t="s">
        <v>11</v>
      </c>
      <c r="J402" s="31" t="s">
        <v>11</v>
      </c>
      <c r="K402" s="19" t="s">
        <v>52</v>
      </c>
      <c r="L402" s="30" t="s">
        <v>20</v>
      </c>
      <c r="M402" s="32">
        <v>145.30000000000001</v>
      </c>
      <c r="N402" s="24" t="s">
        <v>18</v>
      </c>
      <c r="O402" s="8" t="s">
        <v>11</v>
      </c>
      <c r="P402" s="88">
        <v>45219</v>
      </c>
      <c r="Q402" s="1" t="s">
        <v>11</v>
      </c>
    </row>
    <row r="403" spans="1:17" x14ac:dyDescent="0.2">
      <c r="A403" s="1">
        <v>39</v>
      </c>
      <c r="B403" s="1" t="s">
        <v>456</v>
      </c>
      <c r="C403" s="1">
        <v>2023</v>
      </c>
      <c r="D403" s="19" t="s">
        <v>120</v>
      </c>
      <c r="E403" s="31" t="s">
        <v>21</v>
      </c>
      <c r="F403" s="19" t="s">
        <v>11</v>
      </c>
      <c r="G403" s="21" t="s">
        <v>11</v>
      </c>
      <c r="H403" s="20" t="s">
        <v>11</v>
      </c>
      <c r="I403" s="19" t="s">
        <v>11</v>
      </c>
      <c r="J403" s="31" t="s">
        <v>11</v>
      </c>
      <c r="K403" s="19" t="s">
        <v>52</v>
      </c>
      <c r="L403" s="30" t="s">
        <v>20</v>
      </c>
      <c r="M403" s="32">
        <v>145.30000000000001</v>
      </c>
      <c r="N403" s="24" t="s">
        <v>18</v>
      </c>
      <c r="O403" s="8" t="s">
        <v>11</v>
      </c>
      <c r="P403" s="88">
        <v>45219</v>
      </c>
      <c r="Q403" s="1" t="s">
        <v>11</v>
      </c>
    </row>
    <row r="404" spans="1:17" x14ac:dyDescent="0.2">
      <c r="A404" s="1">
        <v>40</v>
      </c>
      <c r="B404" s="1" t="s">
        <v>456</v>
      </c>
      <c r="C404" s="1">
        <v>2023</v>
      </c>
      <c r="D404" s="19" t="s">
        <v>120</v>
      </c>
      <c r="E404" s="31" t="s">
        <v>21</v>
      </c>
      <c r="F404" s="19" t="s">
        <v>11</v>
      </c>
      <c r="G404" s="21" t="s">
        <v>11</v>
      </c>
      <c r="H404" s="20" t="s">
        <v>11</v>
      </c>
      <c r="I404" s="19" t="s">
        <v>11</v>
      </c>
      <c r="J404" s="31" t="s">
        <v>11</v>
      </c>
      <c r="K404" s="19" t="s">
        <v>52</v>
      </c>
      <c r="L404" s="30" t="s">
        <v>20</v>
      </c>
      <c r="M404" s="32">
        <v>145.30000000000001</v>
      </c>
      <c r="N404" s="24" t="s">
        <v>18</v>
      </c>
      <c r="O404" s="8" t="s">
        <v>11</v>
      </c>
      <c r="P404" s="88">
        <v>45219</v>
      </c>
      <c r="Q404" s="1" t="s">
        <v>11</v>
      </c>
    </row>
    <row r="405" spans="1:17" ht="25.5" x14ac:dyDescent="0.2">
      <c r="A405" s="1">
        <v>41</v>
      </c>
      <c r="B405" s="1" t="s">
        <v>456</v>
      </c>
      <c r="C405" s="1">
        <v>2023</v>
      </c>
      <c r="D405" s="18" t="s">
        <v>124</v>
      </c>
      <c r="E405" s="31" t="s">
        <v>24</v>
      </c>
      <c r="F405" s="20" t="s">
        <v>64</v>
      </c>
      <c r="G405" s="21" t="s">
        <v>23</v>
      </c>
      <c r="H405" s="20" t="s">
        <v>68</v>
      </c>
      <c r="I405" s="19" t="s">
        <v>11</v>
      </c>
      <c r="J405" s="31" t="s">
        <v>11</v>
      </c>
      <c r="K405" s="19" t="s">
        <v>11</v>
      </c>
      <c r="L405" s="30" t="s">
        <v>736</v>
      </c>
      <c r="M405" s="32">
        <v>69.53</v>
      </c>
      <c r="N405" s="24" t="s">
        <v>22</v>
      </c>
      <c r="O405" s="19" t="s">
        <v>602</v>
      </c>
      <c r="P405" s="88">
        <v>45222</v>
      </c>
      <c r="Q405" s="1" t="s">
        <v>11</v>
      </c>
    </row>
    <row r="406" spans="1:17" ht="25.5" x14ac:dyDescent="0.2">
      <c r="A406" s="1">
        <v>42</v>
      </c>
      <c r="B406" s="1" t="s">
        <v>456</v>
      </c>
      <c r="C406" s="1">
        <v>2023</v>
      </c>
      <c r="D406" s="18" t="s">
        <v>124</v>
      </c>
      <c r="E406" s="31" t="s">
        <v>24</v>
      </c>
      <c r="F406" s="20" t="s">
        <v>64</v>
      </c>
      <c r="G406" s="21" t="s">
        <v>23</v>
      </c>
      <c r="H406" s="20" t="s">
        <v>68</v>
      </c>
      <c r="I406" s="19" t="s">
        <v>11</v>
      </c>
      <c r="J406" s="31" t="s">
        <v>11</v>
      </c>
      <c r="K406" s="19" t="s">
        <v>11</v>
      </c>
      <c r="L406" s="30" t="s">
        <v>737</v>
      </c>
      <c r="M406" s="32">
        <v>22.43</v>
      </c>
      <c r="N406" s="24" t="s">
        <v>22</v>
      </c>
      <c r="O406" s="19" t="s">
        <v>602</v>
      </c>
      <c r="P406" s="88">
        <v>45222</v>
      </c>
      <c r="Q406" s="1" t="s">
        <v>11</v>
      </c>
    </row>
    <row r="407" spans="1:17" s="153" customFormat="1" ht="32.25" customHeight="1" x14ac:dyDescent="0.25">
      <c r="A407" s="1">
        <v>43</v>
      </c>
      <c r="B407" s="145" t="s">
        <v>456</v>
      </c>
      <c r="C407" s="145">
        <v>2023</v>
      </c>
      <c r="D407" s="154" t="s">
        <v>808</v>
      </c>
      <c r="E407" s="147" t="s">
        <v>402</v>
      </c>
      <c r="F407" s="148" t="s">
        <v>51</v>
      </c>
      <c r="G407" s="149" t="s">
        <v>100</v>
      </c>
      <c r="H407" s="144" t="s">
        <v>11</v>
      </c>
      <c r="I407" s="19">
        <v>5</v>
      </c>
      <c r="J407" s="147" t="s">
        <v>11</v>
      </c>
      <c r="K407" s="145" t="s">
        <v>11</v>
      </c>
      <c r="L407" s="30" t="s">
        <v>866</v>
      </c>
      <c r="M407" s="150">
        <v>16500</v>
      </c>
      <c r="N407" s="20" t="s">
        <v>19</v>
      </c>
      <c r="O407" s="61" t="s">
        <v>404</v>
      </c>
      <c r="P407" s="152">
        <v>45222</v>
      </c>
      <c r="Q407" s="145" t="s">
        <v>11</v>
      </c>
    </row>
    <row r="408" spans="1:17" s="153" customFormat="1" ht="77.25" x14ac:dyDescent="0.25">
      <c r="A408" s="1">
        <v>44</v>
      </c>
      <c r="B408" s="145" t="s">
        <v>456</v>
      </c>
      <c r="C408" s="145">
        <v>2023</v>
      </c>
      <c r="D408" s="146" t="s">
        <v>864</v>
      </c>
      <c r="E408" s="31" t="s">
        <v>116</v>
      </c>
      <c r="F408" s="20" t="s">
        <v>3</v>
      </c>
      <c r="G408" s="21" t="s">
        <v>84</v>
      </c>
      <c r="H408" s="19" t="s">
        <v>11</v>
      </c>
      <c r="I408" s="19" t="s">
        <v>11</v>
      </c>
      <c r="J408" s="29" t="s">
        <v>58</v>
      </c>
      <c r="K408" s="19" t="s">
        <v>11</v>
      </c>
      <c r="L408" s="84" t="s">
        <v>865</v>
      </c>
      <c r="M408" s="150">
        <v>600</v>
      </c>
      <c r="N408" s="151" t="s">
        <v>19</v>
      </c>
      <c r="O408" s="144" t="s">
        <v>11</v>
      </c>
      <c r="P408" s="152">
        <v>45222</v>
      </c>
      <c r="Q408" s="145" t="s">
        <v>11</v>
      </c>
    </row>
    <row r="409" spans="1:17" ht="39" x14ac:dyDescent="0.25">
      <c r="A409" s="1">
        <v>45</v>
      </c>
      <c r="B409" s="1" t="s">
        <v>456</v>
      </c>
      <c r="C409" s="1">
        <v>2023</v>
      </c>
      <c r="D409" s="105" t="s">
        <v>771</v>
      </c>
      <c r="E409" s="31" t="s">
        <v>770</v>
      </c>
      <c r="F409" s="19" t="s">
        <v>11</v>
      </c>
      <c r="G409" s="19" t="s">
        <v>11</v>
      </c>
      <c r="H409" s="19" t="s">
        <v>11</v>
      </c>
      <c r="I409" s="19" t="s">
        <v>11</v>
      </c>
      <c r="J409" s="29" t="s">
        <v>760</v>
      </c>
      <c r="K409" s="47" t="s">
        <v>674</v>
      </c>
      <c r="L409" s="30" t="s">
        <v>774</v>
      </c>
      <c r="M409" s="32">
        <v>323.7</v>
      </c>
      <c r="N409" s="24" t="s">
        <v>19</v>
      </c>
      <c r="O409" s="19" t="s">
        <v>11</v>
      </c>
      <c r="P409" s="88">
        <v>45223</v>
      </c>
      <c r="Q409" s="1" t="s">
        <v>11</v>
      </c>
    </row>
    <row r="410" spans="1:17" ht="26.25" x14ac:dyDescent="0.25">
      <c r="A410" s="1">
        <v>46</v>
      </c>
      <c r="B410" s="1" t="s">
        <v>456</v>
      </c>
      <c r="C410" s="1">
        <v>2023</v>
      </c>
      <c r="D410" s="105" t="s">
        <v>788</v>
      </c>
      <c r="E410" s="31" t="s">
        <v>787</v>
      </c>
      <c r="F410" s="20" t="s">
        <v>64</v>
      </c>
      <c r="G410" s="21" t="s">
        <v>71</v>
      </c>
      <c r="H410" s="20" t="s">
        <v>72</v>
      </c>
      <c r="I410" s="1" t="s">
        <v>11</v>
      </c>
      <c r="J410" s="31" t="s">
        <v>11</v>
      </c>
      <c r="K410" s="1" t="s">
        <v>11</v>
      </c>
      <c r="L410" s="30" t="s">
        <v>880</v>
      </c>
      <c r="M410" s="32">
        <v>2040</v>
      </c>
      <c r="N410" s="20" t="s">
        <v>0</v>
      </c>
      <c r="O410" s="19" t="s">
        <v>790</v>
      </c>
      <c r="P410" s="88">
        <v>45259</v>
      </c>
      <c r="Q410" s="1" t="s">
        <v>11</v>
      </c>
    </row>
    <row r="411" spans="1:17" x14ac:dyDescent="0.2">
      <c r="A411" s="1">
        <v>47</v>
      </c>
      <c r="B411" s="1" t="s">
        <v>456</v>
      </c>
      <c r="C411" s="1">
        <v>2023</v>
      </c>
      <c r="D411" s="18" t="s">
        <v>124</v>
      </c>
      <c r="E411" s="31" t="s">
        <v>42</v>
      </c>
      <c r="F411" s="20" t="s">
        <v>64</v>
      </c>
      <c r="G411" s="21" t="s">
        <v>23</v>
      </c>
      <c r="H411" s="20" t="s">
        <v>161</v>
      </c>
      <c r="I411" s="19" t="s">
        <v>11</v>
      </c>
      <c r="J411" s="31" t="s">
        <v>11</v>
      </c>
      <c r="K411" s="19" t="s">
        <v>11</v>
      </c>
      <c r="L411" s="30" t="s">
        <v>429</v>
      </c>
      <c r="M411" s="32">
        <v>1594.22</v>
      </c>
      <c r="N411" s="20" t="s">
        <v>0</v>
      </c>
      <c r="O411" s="19" t="s">
        <v>738</v>
      </c>
      <c r="P411" s="88">
        <v>45224</v>
      </c>
      <c r="Q411" s="1" t="s">
        <v>11</v>
      </c>
    </row>
    <row r="412" spans="1:17" s="75" customFormat="1" ht="15" x14ac:dyDescent="0.25">
      <c r="A412" s="1">
        <v>48</v>
      </c>
      <c r="B412" s="10" t="s">
        <v>456</v>
      </c>
      <c r="C412" s="10">
        <v>2023</v>
      </c>
      <c r="D412" s="136" t="s">
        <v>156</v>
      </c>
      <c r="E412" s="70" t="s">
        <v>32</v>
      </c>
      <c r="F412" s="71" t="s">
        <v>64</v>
      </c>
      <c r="G412" s="72" t="s">
        <v>10</v>
      </c>
      <c r="H412" s="71" t="s">
        <v>154</v>
      </c>
      <c r="I412" s="8" t="s">
        <v>11</v>
      </c>
      <c r="J412" s="70" t="s">
        <v>11</v>
      </c>
      <c r="K412" s="8" t="s">
        <v>11</v>
      </c>
      <c r="L412" s="73" t="s">
        <v>185</v>
      </c>
      <c r="M412" s="74">
        <v>361.38</v>
      </c>
      <c r="N412" s="71" t="s">
        <v>0</v>
      </c>
      <c r="O412" s="8" t="s">
        <v>867</v>
      </c>
      <c r="P412" s="132">
        <v>45224</v>
      </c>
      <c r="Q412" s="10" t="s">
        <v>11</v>
      </c>
    </row>
    <row r="413" spans="1:17" ht="51.75" x14ac:dyDescent="0.25">
      <c r="A413" s="1">
        <v>49</v>
      </c>
      <c r="B413" s="1" t="s">
        <v>456</v>
      </c>
      <c r="C413" s="1">
        <v>2023</v>
      </c>
      <c r="D413" s="105" t="s">
        <v>805</v>
      </c>
      <c r="E413" s="31" t="s">
        <v>116</v>
      </c>
      <c r="F413" s="20" t="s">
        <v>3</v>
      </c>
      <c r="G413" s="21" t="s">
        <v>86</v>
      </c>
      <c r="H413" s="20" t="s">
        <v>11</v>
      </c>
      <c r="I413" s="1" t="s">
        <v>11</v>
      </c>
      <c r="J413" s="29" t="s">
        <v>760</v>
      </c>
      <c r="K413" s="1" t="s">
        <v>11</v>
      </c>
      <c r="L413" s="30" t="s">
        <v>846</v>
      </c>
      <c r="M413" s="82">
        <v>1868.73</v>
      </c>
      <c r="N413" s="24" t="s">
        <v>0</v>
      </c>
      <c r="O413" s="19" t="s">
        <v>803</v>
      </c>
      <c r="P413" s="88">
        <v>45229</v>
      </c>
      <c r="Q413" s="1" t="s">
        <v>11</v>
      </c>
    </row>
    <row r="414" spans="1:17" ht="26.25" x14ac:dyDescent="0.25">
      <c r="A414" s="1">
        <v>50</v>
      </c>
      <c r="B414" s="1" t="s">
        <v>456</v>
      </c>
      <c r="C414" s="1">
        <v>2023</v>
      </c>
      <c r="D414" s="105" t="s">
        <v>796</v>
      </c>
      <c r="E414" s="31" t="s">
        <v>116</v>
      </c>
      <c r="F414" s="20" t="s">
        <v>3</v>
      </c>
      <c r="G414" s="21" t="s">
        <v>84</v>
      </c>
      <c r="H414" s="19" t="s">
        <v>11</v>
      </c>
      <c r="I414" s="19" t="s">
        <v>11</v>
      </c>
      <c r="J414" s="29" t="s">
        <v>760</v>
      </c>
      <c r="K414" s="1" t="s">
        <v>11</v>
      </c>
      <c r="L414" s="30" t="s">
        <v>844</v>
      </c>
      <c r="M414" s="82">
        <v>2717.85</v>
      </c>
      <c r="N414" s="24" t="s">
        <v>0</v>
      </c>
      <c r="O414" s="19" t="s">
        <v>795</v>
      </c>
      <c r="P414" s="88">
        <v>45229</v>
      </c>
      <c r="Q414" s="1" t="s">
        <v>11</v>
      </c>
    </row>
    <row r="415" spans="1:17" ht="26.25" x14ac:dyDescent="0.25">
      <c r="A415" s="1">
        <v>51</v>
      </c>
      <c r="B415" s="1" t="s">
        <v>456</v>
      </c>
      <c r="C415" s="1">
        <v>2023</v>
      </c>
      <c r="D415" s="105" t="s">
        <v>805</v>
      </c>
      <c r="E415" s="31" t="s">
        <v>116</v>
      </c>
      <c r="F415" s="20" t="s">
        <v>3</v>
      </c>
      <c r="G415" s="21" t="s">
        <v>86</v>
      </c>
      <c r="H415" s="20" t="s">
        <v>11</v>
      </c>
      <c r="I415" s="1" t="s">
        <v>11</v>
      </c>
      <c r="J415" s="29" t="s">
        <v>760</v>
      </c>
      <c r="K415" s="1" t="s">
        <v>11</v>
      </c>
      <c r="L415" s="30" t="s">
        <v>847</v>
      </c>
      <c r="M415" s="82">
        <v>2595.64</v>
      </c>
      <c r="N415" s="24" t="s">
        <v>0</v>
      </c>
      <c r="O415" s="19" t="s">
        <v>804</v>
      </c>
      <c r="P415" s="88">
        <v>45229</v>
      </c>
      <c r="Q415" s="1" t="s">
        <v>11</v>
      </c>
    </row>
    <row r="416" spans="1:17" s="75" customFormat="1" ht="42" customHeight="1" x14ac:dyDescent="0.25">
      <c r="A416" s="1">
        <v>52</v>
      </c>
      <c r="B416" s="10" t="s">
        <v>456</v>
      </c>
      <c r="C416" s="10">
        <v>2023</v>
      </c>
      <c r="D416" s="136" t="s">
        <v>800</v>
      </c>
      <c r="E416" s="70" t="s">
        <v>9</v>
      </c>
      <c r="F416" s="71" t="s">
        <v>3</v>
      </c>
      <c r="G416" s="72" t="s">
        <v>84</v>
      </c>
      <c r="H416" s="8" t="s">
        <v>11</v>
      </c>
      <c r="I416" s="8" t="s">
        <v>11</v>
      </c>
      <c r="J416" s="29" t="s">
        <v>760</v>
      </c>
      <c r="K416" s="10" t="s">
        <v>11</v>
      </c>
      <c r="L416" s="73" t="s">
        <v>869</v>
      </c>
      <c r="M416" s="76">
        <v>2717.85</v>
      </c>
      <c r="N416" s="24" t="s">
        <v>0</v>
      </c>
      <c r="O416" s="8" t="s">
        <v>801</v>
      </c>
      <c r="P416" s="132">
        <v>45229</v>
      </c>
      <c r="Q416" s="10" t="s">
        <v>11</v>
      </c>
    </row>
    <row r="417" spans="1:18" s="75" customFormat="1" ht="39.75" x14ac:dyDescent="0.3">
      <c r="A417" s="1">
        <v>53</v>
      </c>
      <c r="B417" s="10" t="s">
        <v>456</v>
      </c>
      <c r="C417" s="10">
        <v>2023</v>
      </c>
      <c r="D417" s="136" t="s">
        <v>604</v>
      </c>
      <c r="E417" s="70" t="s">
        <v>328</v>
      </c>
      <c r="F417" s="71" t="s">
        <v>106</v>
      </c>
      <c r="G417" s="72" t="s">
        <v>109</v>
      </c>
      <c r="H417" s="71" t="s">
        <v>11</v>
      </c>
      <c r="I417" s="8" t="s">
        <v>11</v>
      </c>
      <c r="J417" s="135" t="s">
        <v>605</v>
      </c>
      <c r="K417" s="10" t="s">
        <v>11</v>
      </c>
      <c r="L417" s="73" t="s">
        <v>868</v>
      </c>
      <c r="M417" s="76">
        <v>546.25</v>
      </c>
      <c r="N417" s="24" t="s">
        <v>0</v>
      </c>
      <c r="O417" s="8" t="s">
        <v>807</v>
      </c>
      <c r="P417" s="132">
        <v>45229</v>
      </c>
      <c r="Q417" s="10" t="s">
        <v>11</v>
      </c>
      <c r="R417" s="155"/>
    </row>
    <row r="418" spans="1:18" ht="26.25" x14ac:dyDescent="0.25">
      <c r="A418" s="1">
        <v>54</v>
      </c>
      <c r="B418" s="1" t="s">
        <v>456</v>
      </c>
      <c r="C418" s="1">
        <v>2023</v>
      </c>
      <c r="D418" s="105" t="s">
        <v>802</v>
      </c>
      <c r="E418" s="31" t="s">
        <v>116</v>
      </c>
      <c r="F418" s="20" t="s">
        <v>15</v>
      </c>
      <c r="G418" s="21" t="s">
        <v>96</v>
      </c>
      <c r="H418" s="19" t="s">
        <v>11</v>
      </c>
      <c r="I418" s="19">
        <v>4</v>
      </c>
      <c r="J418" s="29" t="s">
        <v>760</v>
      </c>
      <c r="K418" s="1" t="s">
        <v>11</v>
      </c>
      <c r="L418" s="30" t="s">
        <v>848</v>
      </c>
      <c r="M418" s="82">
        <v>2631.82</v>
      </c>
      <c r="N418" s="24" t="s">
        <v>0</v>
      </c>
      <c r="O418" s="19" t="s">
        <v>806</v>
      </c>
      <c r="P418" s="88">
        <v>45229</v>
      </c>
      <c r="Q418" s="1" t="s">
        <v>11</v>
      </c>
    </row>
    <row r="419" spans="1:18" ht="26.25" x14ac:dyDescent="0.25">
      <c r="A419" s="1">
        <v>55</v>
      </c>
      <c r="B419" s="1" t="s">
        <v>456</v>
      </c>
      <c r="C419" s="1">
        <v>2023</v>
      </c>
      <c r="D419" s="105" t="s">
        <v>800</v>
      </c>
      <c r="E419" s="31" t="s">
        <v>9</v>
      </c>
      <c r="F419" s="20" t="s">
        <v>3</v>
      </c>
      <c r="G419" s="21" t="s">
        <v>84</v>
      </c>
      <c r="H419" s="19" t="s">
        <v>11</v>
      </c>
      <c r="I419" s="19" t="s">
        <v>11</v>
      </c>
      <c r="J419" s="29" t="s">
        <v>760</v>
      </c>
      <c r="K419" s="1" t="s">
        <v>11</v>
      </c>
      <c r="L419" s="30" t="s">
        <v>840</v>
      </c>
      <c r="M419" s="82">
        <v>2500.91</v>
      </c>
      <c r="N419" s="24" t="s">
        <v>0</v>
      </c>
      <c r="O419" s="19" t="s">
        <v>799</v>
      </c>
      <c r="P419" s="88">
        <v>45229</v>
      </c>
      <c r="Q419" s="1" t="s">
        <v>11</v>
      </c>
    </row>
    <row r="420" spans="1:18" s="75" customFormat="1" ht="33" customHeight="1" x14ac:dyDescent="0.25">
      <c r="A420" s="1">
        <v>56</v>
      </c>
      <c r="B420" s="10" t="s">
        <v>456</v>
      </c>
      <c r="C420" s="10">
        <v>2023</v>
      </c>
      <c r="D420" s="136" t="s">
        <v>796</v>
      </c>
      <c r="E420" s="70" t="s">
        <v>9</v>
      </c>
      <c r="F420" s="71" t="s">
        <v>3</v>
      </c>
      <c r="G420" s="72" t="s">
        <v>84</v>
      </c>
      <c r="H420" s="8" t="s">
        <v>11</v>
      </c>
      <c r="I420" s="8" t="s">
        <v>11</v>
      </c>
      <c r="J420" s="29" t="s">
        <v>760</v>
      </c>
      <c r="K420" s="10" t="s">
        <v>11</v>
      </c>
      <c r="L420" s="73" t="s">
        <v>845</v>
      </c>
      <c r="M420" s="76">
        <v>2777.83</v>
      </c>
      <c r="N420" s="24" t="s">
        <v>0</v>
      </c>
      <c r="O420" s="8" t="s">
        <v>797</v>
      </c>
      <c r="P420" s="132">
        <v>45229</v>
      </c>
      <c r="Q420" s="10" t="s">
        <v>11</v>
      </c>
    </row>
    <row r="421" spans="1:18" s="46" customFormat="1" ht="25.5" x14ac:dyDescent="0.2">
      <c r="A421" s="3">
        <v>1</v>
      </c>
      <c r="B421" s="3" t="s">
        <v>507</v>
      </c>
      <c r="C421" s="3">
        <v>2023</v>
      </c>
      <c r="D421" s="99" t="s">
        <v>130</v>
      </c>
      <c r="E421" s="36" t="s">
        <v>41</v>
      </c>
      <c r="F421" s="37" t="s">
        <v>64</v>
      </c>
      <c r="G421" s="38" t="s">
        <v>71</v>
      </c>
      <c r="H421" s="37" t="s">
        <v>25</v>
      </c>
      <c r="I421" s="39" t="s">
        <v>11</v>
      </c>
      <c r="J421" s="36" t="s">
        <v>11</v>
      </c>
      <c r="K421" s="39" t="s">
        <v>11</v>
      </c>
      <c r="L421" s="40" t="s">
        <v>27</v>
      </c>
      <c r="M421" s="41">
        <v>375.9</v>
      </c>
      <c r="N421" s="42" t="s">
        <v>0</v>
      </c>
      <c r="O421" s="39" t="s">
        <v>11</v>
      </c>
      <c r="P421" s="87">
        <v>45231</v>
      </c>
      <c r="Q421" s="3" t="s">
        <v>11</v>
      </c>
    </row>
    <row r="422" spans="1:18" ht="25.5" x14ac:dyDescent="0.2">
      <c r="A422" s="1">
        <v>2</v>
      </c>
      <c r="B422" s="1" t="s">
        <v>507</v>
      </c>
      <c r="C422" s="1">
        <v>2023</v>
      </c>
      <c r="D422" s="18" t="s">
        <v>136</v>
      </c>
      <c r="E422" s="31" t="s">
        <v>44</v>
      </c>
      <c r="F422" s="20" t="s">
        <v>64</v>
      </c>
      <c r="G422" s="21" t="s">
        <v>71</v>
      </c>
      <c r="H422" s="20" t="s">
        <v>14</v>
      </c>
      <c r="I422" s="19" t="s">
        <v>11</v>
      </c>
      <c r="J422" s="31" t="s">
        <v>11</v>
      </c>
      <c r="K422" s="19" t="s">
        <v>11</v>
      </c>
      <c r="L422" s="30" t="s">
        <v>308</v>
      </c>
      <c r="M422" s="32">
        <v>1300</v>
      </c>
      <c r="N422" s="24" t="s">
        <v>0</v>
      </c>
      <c r="O422" s="61" t="s">
        <v>518</v>
      </c>
      <c r="P422" s="88">
        <v>45231</v>
      </c>
      <c r="Q422" s="1" t="s">
        <v>11</v>
      </c>
    </row>
    <row r="423" spans="1:18" x14ac:dyDescent="0.2">
      <c r="A423" s="1">
        <v>3</v>
      </c>
      <c r="B423" s="1" t="s">
        <v>507</v>
      </c>
      <c r="C423" s="1">
        <v>2023</v>
      </c>
      <c r="D423" s="18" t="s">
        <v>131</v>
      </c>
      <c r="E423" s="31" t="s">
        <v>16</v>
      </c>
      <c r="F423" s="20" t="s">
        <v>64</v>
      </c>
      <c r="G423" s="21" t="s">
        <v>71</v>
      </c>
      <c r="H423" s="20" t="s">
        <v>1060</v>
      </c>
      <c r="I423" s="19" t="s">
        <v>11</v>
      </c>
      <c r="J423" s="31" t="s">
        <v>11</v>
      </c>
      <c r="K423" s="19" t="s">
        <v>11</v>
      </c>
      <c r="L423" s="30" t="s">
        <v>17</v>
      </c>
      <c r="M423" s="32">
        <v>4800</v>
      </c>
      <c r="N423" s="24" t="s">
        <v>19</v>
      </c>
      <c r="O423" s="61" t="s">
        <v>524</v>
      </c>
      <c r="P423" s="88">
        <v>45231</v>
      </c>
      <c r="Q423" s="62" t="s">
        <v>11</v>
      </c>
    </row>
    <row r="424" spans="1:18" ht="25.5" x14ac:dyDescent="0.2">
      <c r="A424" s="1">
        <v>4</v>
      </c>
      <c r="B424" s="1" t="s">
        <v>507</v>
      </c>
      <c r="C424" s="1">
        <v>2023</v>
      </c>
      <c r="D424" s="18" t="s">
        <v>123</v>
      </c>
      <c r="E424" s="31" t="s">
        <v>54</v>
      </c>
      <c r="F424" s="20" t="s">
        <v>64</v>
      </c>
      <c r="G424" s="21" t="s">
        <v>65</v>
      </c>
      <c r="H424" s="20" t="s">
        <v>129</v>
      </c>
      <c r="I424" s="19" t="s">
        <v>11</v>
      </c>
      <c r="J424" s="31" t="s">
        <v>11</v>
      </c>
      <c r="K424" s="19" t="s">
        <v>11</v>
      </c>
      <c r="L424" s="30" t="s">
        <v>320</v>
      </c>
      <c r="M424" s="32">
        <v>4295</v>
      </c>
      <c r="N424" s="24" t="s">
        <v>19</v>
      </c>
      <c r="O424" s="19" t="s">
        <v>11</v>
      </c>
      <c r="P424" s="88">
        <v>45231</v>
      </c>
      <c r="Q424" s="1" t="s">
        <v>11</v>
      </c>
    </row>
    <row r="425" spans="1:18" ht="25.5" x14ac:dyDescent="0.2">
      <c r="A425" s="1">
        <v>5</v>
      </c>
      <c r="B425" s="1" t="s">
        <v>507</v>
      </c>
      <c r="C425" s="1">
        <v>2023</v>
      </c>
      <c r="D425" s="18" t="s">
        <v>133</v>
      </c>
      <c r="E425" s="31" t="s">
        <v>40</v>
      </c>
      <c r="F425" s="20" t="s">
        <v>64</v>
      </c>
      <c r="G425" s="21" t="s">
        <v>39</v>
      </c>
      <c r="H425" s="20" t="s">
        <v>75</v>
      </c>
      <c r="I425" s="19" t="s">
        <v>11</v>
      </c>
      <c r="J425" s="31" t="s">
        <v>11</v>
      </c>
      <c r="K425" s="19" t="s">
        <v>11</v>
      </c>
      <c r="L425" s="30" t="s">
        <v>310</v>
      </c>
      <c r="M425" s="32">
        <v>3000</v>
      </c>
      <c r="N425" s="24" t="s">
        <v>0</v>
      </c>
      <c r="O425" s="19" t="s">
        <v>522</v>
      </c>
      <c r="P425" s="88">
        <v>45231</v>
      </c>
      <c r="Q425" s="1" t="s">
        <v>11</v>
      </c>
    </row>
    <row r="426" spans="1:18" ht="25.5" x14ac:dyDescent="0.2">
      <c r="A426" s="1">
        <v>6</v>
      </c>
      <c r="B426" s="1" t="s">
        <v>507</v>
      </c>
      <c r="C426" s="1">
        <v>2023</v>
      </c>
      <c r="D426" s="18" t="s">
        <v>123</v>
      </c>
      <c r="E426" s="31" t="s">
        <v>55</v>
      </c>
      <c r="F426" s="20" t="s">
        <v>64</v>
      </c>
      <c r="G426" s="21" t="s">
        <v>65</v>
      </c>
      <c r="H426" s="20" t="s">
        <v>66</v>
      </c>
      <c r="I426" s="19" t="s">
        <v>11</v>
      </c>
      <c r="J426" s="31" t="s">
        <v>11</v>
      </c>
      <c r="K426" s="19" t="s">
        <v>11</v>
      </c>
      <c r="L426" s="30" t="s">
        <v>322</v>
      </c>
      <c r="M426" s="32">
        <v>416</v>
      </c>
      <c r="N426" s="24" t="s">
        <v>590</v>
      </c>
      <c r="O426" s="19" t="s">
        <v>11</v>
      </c>
      <c r="P426" s="88">
        <v>45233</v>
      </c>
      <c r="Q426" s="1" t="s">
        <v>11</v>
      </c>
    </row>
    <row r="427" spans="1:18" x14ac:dyDescent="0.2">
      <c r="A427" s="1">
        <v>7</v>
      </c>
      <c r="B427" s="1" t="s">
        <v>507</v>
      </c>
      <c r="C427" s="1">
        <v>2023</v>
      </c>
      <c r="D427" s="18" t="s">
        <v>127</v>
      </c>
      <c r="E427" s="31" t="s">
        <v>43</v>
      </c>
      <c r="F427" s="20" t="s">
        <v>64</v>
      </c>
      <c r="G427" s="21" t="s">
        <v>71</v>
      </c>
      <c r="H427" s="20" t="s">
        <v>74</v>
      </c>
      <c r="I427" s="19" t="s">
        <v>11</v>
      </c>
      <c r="J427" s="31" t="s">
        <v>11</v>
      </c>
      <c r="K427" s="19" t="s">
        <v>11</v>
      </c>
      <c r="L427" s="30" t="s">
        <v>430</v>
      </c>
      <c r="M427" s="32">
        <v>139.91999999999999</v>
      </c>
      <c r="N427" s="24" t="s">
        <v>0</v>
      </c>
      <c r="O427" s="19" t="s">
        <v>11</v>
      </c>
      <c r="P427" s="88">
        <v>45236</v>
      </c>
      <c r="Q427" s="1" t="s">
        <v>11</v>
      </c>
    </row>
    <row r="428" spans="1:18" ht="25.5" x14ac:dyDescent="0.2">
      <c r="A428" s="1">
        <v>8</v>
      </c>
      <c r="B428" s="1" t="s">
        <v>507</v>
      </c>
      <c r="C428" s="1">
        <v>2023</v>
      </c>
      <c r="D428" s="18" t="s">
        <v>601</v>
      </c>
      <c r="E428" s="31" t="s">
        <v>56</v>
      </c>
      <c r="F428" s="20" t="s">
        <v>64</v>
      </c>
      <c r="G428" s="21" t="s">
        <v>65</v>
      </c>
      <c r="H428" s="20" t="s">
        <v>67</v>
      </c>
      <c r="I428" s="19" t="s">
        <v>11</v>
      </c>
      <c r="J428" s="31" t="s">
        <v>11</v>
      </c>
      <c r="K428" s="19" t="s">
        <v>11</v>
      </c>
      <c r="L428" s="30" t="s">
        <v>321</v>
      </c>
      <c r="M428" s="32">
        <v>900.6</v>
      </c>
      <c r="N428" s="24" t="s">
        <v>0</v>
      </c>
      <c r="O428" s="19" t="s">
        <v>11</v>
      </c>
      <c r="P428" s="88">
        <v>45238</v>
      </c>
      <c r="Q428" s="33" t="s">
        <v>510</v>
      </c>
    </row>
    <row r="429" spans="1:18" s="75" customFormat="1" ht="51.75" x14ac:dyDescent="0.25">
      <c r="A429" s="1">
        <v>9</v>
      </c>
      <c r="B429" s="10" t="s">
        <v>507</v>
      </c>
      <c r="C429" s="10">
        <v>2023</v>
      </c>
      <c r="D429" s="136" t="s">
        <v>528</v>
      </c>
      <c r="E429" s="70" t="s">
        <v>9</v>
      </c>
      <c r="F429" s="71" t="s">
        <v>81</v>
      </c>
      <c r="G429" s="72" t="s">
        <v>82</v>
      </c>
      <c r="H429" s="8" t="s">
        <v>11</v>
      </c>
      <c r="I429" s="8" t="s">
        <v>11</v>
      </c>
      <c r="J429" s="70" t="s">
        <v>810</v>
      </c>
      <c r="K429" s="10" t="s">
        <v>11</v>
      </c>
      <c r="L429" s="73" t="s">
        <v>809</v>
      </c>
      <c r="M429" s="74">
        <v>2227.25</v>
      </c>
      <c r="N429" s="24" t="s">
        <v>0</v>
      </c>
      <c r="O429" s="8" t="s">
        <v>529</v>
      </c>
      <c r="P429" s="132">
        <v>45238</v>
      </c>
      <c r="Q429" s="10" t="s">
        <v>11</v>
      </c>
    </row>
    <row r="430" spans="1:18" s="75" customFormat="1" ht="26.25" x14ac:dyDescent="0.25">
      <c r="A430" s="1">
        <v>10</v>
      </c>
      <c r="B430" s="10" t="s">
        <v>507</v>
      </c>
      <c r="C430" s="10">
        <v>2023</v>
      </c>
      <c r="D430" s="136" t="s">
        <v>813</v>
      </c>
      <c r="E430" s="70" t="s">
        <v>9</v>
      </c>
      <c r="F430" s="71" t="s">
        <v>93</v>
      </c>
      <c r="G430" s="72" t="s">
        <v>95</v>
      </c>
      <c r="H430" s="8" t="s">
        <v>11</v>
      </c>
      <c r="I430" s="8">
        <v>2</v>
      </c>
      <c r="J430" s="70" t="s">
        <v>798</v>
      </c>
      <c r="K430" s="10" t="s">
        <v>11</v>
      </c>
      <c r="L430" s="73" t="s">
        <v>812</v>
      </c>
      <c r="M430" s="74">
        <v>2073.75</v>
      </c>
      <c r="N430" s="24" t="s">
        <v>0</v>
      </c>
      <c r="O430" s="8" t="s">
        <v>530</v>
      </c>
      <c r="P430" s="132">
        <v>45238</v>
      </c>
      <c r="Q430" s="10" t="s">
        <v>11</v>
      </c>
    </row>
    <row r="431" spans="1:18" ht="26.25" x14ac:dyDescent="0.25">
      <c r="A431" s="1">
        <v>11</v>
      </c>
      <c r="B431" s="1" t="s">
        <v>507</v>
      </c>
      <c r="C431" s="1">
        <v>2023</v>
      </c>
      <c r="D431" s="105" t="s">
        <v>531</v>
      </c>
      <c r="E431" s="31" t="s">
        <v>55</v>
      </c>
      <c r="F431" s="20" t="s">
        <v>64</v>
      </c>
      <c r="G431" s="21" t="s">
        <v>65</v>
      </c>
      <c r="H431" s="20" t="s">
        <v>66</v>
      </c>
      <c r="I431" s="19" t="s">
        <v>11</v>
      </c>
      <c r="J431" s="31" t="s">
        <v>11</v>
      </c>
      <c r="K431" s="19" t="s">
        <v>11</v>
      </c>
      <c r="L431" s="30" t="s">
        <v>814</v>
      </c>
      <c r="M431" s="32">
        <v>2282.88</v>
      </c>
      <c r="N431" s="20" t="s">
        <v>22</v>
      </c>
      <c r="O431" s="19" t="s">
        <v>11</v>
      </c>
      <c r="P431" s="88">
        <v>45238</v>
      </c>
      <c r="Q431" s="19" t="s">
        <v>11</v>
      </c>
    </row>
    <row r="432" spans="1:18" ht="25.5" x14ac:dyDescent="0.2">
      <c r="A432" s="1">
        <v>12</v>
      </c>
      <c r="B432" s="1" t="s">
        <v>507</v>
      </c>
      <c r="C432" s="1">
        <v>2023</v>
      </c>
      <c r="D432" s="18" t="s">
        <v>121</v>
      </c>
      <c r="E432" s="31" t="s">
        <v>57</v>
      </c>
      <c r="F432" s="20" t="s">
        <v>64</v>
      </c>
      <c r="G432" s="21" t="s">
        <v>65</v>
      </c>
      <c r="H432" s="20" t="s">
        <v>13</v>
      </c>
      <c r="I432" s="19" t="s">
        <v>11</v>
      </c>
      <c r="J432" s="31" t="s">
        <v>11</v>
      </c>
      <c r="K432" s="19" t="s">
        <v>11</v>
      </c>
      <c r="L432" s="30" t="s">
        <v>317</v>
      </c>
      <c r="M432" s="32">
        <v>12500</v>
      </c>
      <c r="N432" s="24" t="s">
        <v>19</v>
      </c>
      <c r="O432" s="19" t="s">
        <v>461</v>
      </c>
      <c r="P432" s="88">
        <v>45238</v>
      </c>
      <c r="Q432" s="1" t="s">
        <v>11</v>
      </c>
    </row>
    <row r="433" spans="1:18" ht="27" customHeight="1" x14ac:dyDescent="0.25">
      <c r="A433" s="1">
        <v>13</v>
      </c>
      <c r="B433" s="1" t="s">
        <v>507</v>
      </c>
      <c r="C433" s="1">
        <v>2023</v>
      </c>
      <c r="D433" s="105" t="s">
        <v>124</v>
      </c>
      <c r="E433" s="31" t="s">
        <v>42</v>
      </c>
      <c r="F433" s="20" t="s">
        <v>64</v>
      </c>
      <c r="G433" s="21" t="s">
        <v>23</v>
      </c>
      <c r="H433" s="20" t="s">
        <v>161</v>
      </c>
      <c r="I433" s="19" t="s">
        <v>11</v>
      </c>
      <c r="J433" s="31" t="s">
        <v>11</v>
      </c>
      <c r="K433" s="19" t="s">
        <v>11</v>
      </c>
      <c r="L433" s="30" t="s">
        <v>429</v>
      </c>
      <c r="M433" s="32">
        <v>1467.07</v>
      </c>
      <c r="N433" s="24" t="s">
        <v>0</v>
      </c>
      <c r="O433" s="19" t="s">
        <v>603</v>
      </c>
      <c r="P433" s="88">
        <v>45239</v>
      </c>
      <c r="Q433" s="1" t="s">
        <v>11</v>
      </c>
    </row>
    <row r="434" spans="1:18" ht="26.25" x14ac:dyDescent="0.25">
      <c r="A434" s="1">
        <v>14</v>
      </c>
      <c r="B434" s="1" t="s">
        <v>507</v>
      </c>
      <c r="C434" s="1">
        <v>2023</v>
      </c>
      <c r="D434" s="136" t="s">
        <v>813</v>
      </c>
      <c r="E434" s="31" t="s">
        <v>2</v>
      </c>
      <c r="F434" s="71" t="s">
        <v>93</v>
      </c>
      <c r="G434" s="72" t="s">
        <v>94</v>
      </c>
      <c r="H434" s="19" t="s">
        <v>11</v>
      </c>
      <c r="I434" s="1">
        <v>2</v>
      </c>
      <c r="J434" s="70" t="s">
        <v>798</v>
      </c>
      <c r="K434" s="1" t="s">
        <v>11</v>
      </c>
      <c r="L434" s="30" t="s">
        <v>532</v>
      </c>
      <c r="M434" s="32">
        <v>871.5</v>
      </c>
      <c r="N434" s="24" t="s">
        <v>19</v>
      </c>
      <c r="O434" s="19" t="s">
        <v>11</v>
      </c>
      <c r="P434" s="88">
        <v>45243</v>
      </c>
      <c r="Q434" s="1" t="s">
        <v>501</v>
      </c>
    </row>
    <row r="435" spans="1:18" ht="51.75" x14ac:dyDescent="0.25">
      <c r="A435" s="1">
        <v>15</v>
      </c>
      <c r="B435" s="1" t="s">
        <v>507</v>
      </c>
      <c r="C435" s="1">
        <v>2023</v>
      </c>
      <c r="D435" s="136" t="s">
        <v>528</v>
      </c>
      <c r="E435" s="31" t="s">
        <v>2</v>
      </c>
      <c r="F435" s="71" t="s">
        <v>81</v>
      </c>
      <c r="G435" s="72" t="s">
        <v>83</v>
      </c>
      <c r="H435" s="8" t="s">
        <v>11</v>
      </c>
      <c r="I435" s="8" t="s">
        <v>11</v>
      </c>
      <c r="J435" s="70" t="s">
        <v>810</v>
      </c>
      <c r="K435" s="10" t="s">
        <v>11</v>
      </c>
      <c r="L435" s="73" t="s">
        <v>811</v>
      </c>
      <c r="M435" s="32">
        <v>997.5</v>
      </c>
      <c r="N435" s="24" t="s">
        <v>19</v>
      </c>
      <c r="O435" s="19" t="s">
        <v>11</v>
      </c>
      <c r="P435" s="88">
        <v>45243</v>
      </c>
      <c r="Q435" s="1" t="s">
        <v>501</v>
      </c>
    </row>
    <row r="436" spans="1:18" ht="39" x14ac:dyDescent="0.25">
      <c r="A436" s="1">
        <v>16</v>
      </c>
      <c r="B436" s="1" t="s">
        <v>507</v>
      </c>
      <c r="C436" s="1">
        <v>2023</v>
      </c>
      <c r="D436" s="105" t="s">
        <v>817</v>
      </c>
      <c r="E436" s="31" t="s">
        <v>527</v>
      </c>
      <c r="F436" s="20" t="s">
        <v>64</v>
      </c>
      <c r="G436" s="21" t="s">
        <v>23</v>
      </c>
      <c r="H436" s="20" t="s">
        <v>69</v>
      </c>
      <c r="I436" s="1" t="s">
        <v>11</v>
      </c>
      <c r="J436" s="31" t="s">
        <v>11</v>
      </c>
      <c r="K436" s="1" t="s">
        <v>11</v>
      </c>
      <c r="L436" s="30" t="s">
        <v>815</v>
      </c>
      <c r="M436" s="32">
        <v>1500</v>
      </c>
      <c r="N436" s="24" t="s">
        <v>0</v>
      </c>
      <c r="O436" s="19" t="s">
        <v>816</v>
      </c>
      <c r="P436" s="88">
        <v>45247</v>
      </c>
      <c r="Q436" s="8" t="s">
        <v>11</v>
      </c>
    </row>
    <row r="437" spans="1:18" ht="39" x14ac:dyDescent="0.25">
      <c r="A437" s="1">
        <v>17</v>
      </c>
      <c r="B437" s="1" t="s">
        <v>507</v>
      </c>
      <c r="C437" s="1">
        <v>2023</v>
      </c>
      <c r="D437" s="105" t="s">
        <v>818</v>
      </c>
      <c r="E437" s="31" t="s">
        <v>534</v>
      </c>
      <c r="F437" s="20" t="s">
        <v>64</v>
      </c>
      <c r="G437" s="20" t="s">
        <v>39</v>
      </c>
      <c r="H437" s="20" t="s">
        <v>76</v>
      </c>
      <c r="I437" s="1" t="s">
        <v>11</v>
      </c>
      <c r="J437" s="31" t="s">
        <v>11</v>
      </c>
      <c r="K437" s="1" t="s">
        <v>11</v>
      </c>
      <c r="L437" s="30" t="s">
        <v>533</v>
      </c>
      <c r="M437" s="32">
        <v>1000</v>
      </c>
      <c r="N437" s="24" t="s">
        <v>19</v>
      </c>
      <c r="O437" s="19" t="s">
        <v>819</v>
      </c>
      <c r="P437" s="88">
        <v>45247</v>
      </c>
      <c r="Q437" s="1" t="s">
        <v>11</v>
      </c>
      <c r="R437" s="75"/>
    </row>
    <row r="438" spans="1:18" ht="15" x14ac:dyDescent="0.25">
      <c r="A438" s="1">
        <v>18</v>
      </c>
      <c r="B438" s="1" t="s">
        <v>507</v>
      </c>
      <c r="C438" s="1">
        <v>2023</v>
      </c>
      <c r="D438" s="105" t="s">
        <v>156</v>
      </c>
      <c r="E438" s="31" t="s">
        <v>32</v>
      </c>
      <c r="F438" s="20" t="s">
        <v>64</v>
      </c>
      <c r="G438" s="21" t="s">
        <v>10</v>
      </c>
      <c r="H438" s="20" t="s">
        <v>154</v>
      </c>
      <c r="I438" s="19" t="s">
        <v>11</v>
      </c>
      <c r="J438" s="31" t="s">
        <v>11</v>
      </c>
      <c r="K438" s="19" t="s">
        <v>11</v>
      </c>
      <c r="L438" s="30" t="s">
        <v>185</v>
      </c>
      <c r="M438" s="32">
        <v>361.38</v>
      </c>
      <c r="N438" s="71" t="s">
        <v>0</v>
      </c>
      <c r="O438" s="19" t="s">
        <v>820</v>
      </c>
      <c r="P438" s="88">
        <v>45250</v>
      </c>
      <c r="Q438" s="1" t="s">
        <v>11</v>
      </c>
    </row>
    <row r="439" spans="1:18" ht="37.5" customHeight="1" x14ac:dyDescent="0.25">
      <c r="A439" s="1">
        <v>19</v>
      </c>
      <c r="B439" s="1" t="s">
        <v>507</v>
      </c>
      <c r="C439" s="1">
        <v>2023</v>
      </c>
      <c r="D439" s="105" t="s">
        <v>802</v>
      </c>
      <c r="E439" s="31" t="s">
        <v>116</v>
      </c>
      <c r="F439" s="20" t="s">
        <v>15</v>
      </c>
      <c r="G439" s="21" t="s">
        <v>98</v>
      </c>
      <c r="H439" s="19" t="s">
        <v>11</v>
      </c>
      <c r="I439" s="19">
        <v>4</v>
      </c>
      <c r="J439" s="29" t="s">
        <v>760</v>
      </c>
      <c r="K439" s="1" t="s">
        <v>11</v>
      </c>
      <c r="L439" s="30" t="s">
        <v>837</v>
      </c>
      <c r="M439" s="32">
        <v>3812.14</v>
      </c>
      <c r="N439" s="20" t="s">
        <v>0</v>
      </c>
      <c r="O439" s="19" t="s">
        <v>821</v>
      </c>
      <c r="P439" s="88">
        <v>45250</v>
      </c>
      <c r="Q439" s="1" t="s">
        <v>11</v>
      </c>
    </row>
    <row r="440" spans="1:18" ht="26.25" x14ac:dyDescent="0.25">
      <c r="A440" s="1">
        <v>20</v>
      </c>
      <c r="B440" s="1" t="s">
        <v>507</v>
      </c>
      <c r="C440" s="1">
        <v>2023</v>
      </c>
      <c r="D440" s="105" t="s">
        <v>824</v>
      </c>
      <c r="E440" s="31" t="s">
        <v>9</v>
      </c>
      <c r="F440" s="71" t="s">
        <v>93</v>
      </c>
      <c r="G440" s="72" t="s">
        <v>95</v>
      </c>
      <c r="H440" s="8" t="s">
        <v>11</v>
      </c>
      <c r="I440" s="8">
        <v>2</v>
      </c>
      <c r="J440" s="22" t="s">
        <v>794</v>
      </c>
      <c r="K440" s="1" t="s">
        <v>11</v>
      </c>
      <c r="L440" s="30" t="s">
        <v>823</v>
      </c>
      <c r="M440" s="32">
        <v>1359.25</v>
      </c>
      <c r="N440" s="20" t="s">
        <v>0</v>
      </c>
      <c r="O440" s="19" t="s">
        <v>822</v>
      </c>
      <c r="P440" s="88">
        <v>45250</v>
      </c>
      <c r="Q440" s="1" t="s">
        <v>11</v>
      </c>
    </row>
    <row r="441" spans="1:18" ht="50.25" customHeight="1" x14ac:dyDescent="0.25">
      <c r="A441" s="1">
        <v>21</v>
      </c>
      <c r="B441" s="1" t="s">
        <v>507</v>
      </c>
      <c r="C441" s="1">
        <v>2023</v>
      </c>
      <c r="D441" s="105" t="s">
        <v>830</v>
      </c>
      <c r="E441" s="31" t="s">
        <v>116</v>
      </c>
      <c r="F441" s="20" t="s">
        <v>3</v>
      </c>
      <c r="G441" s="21" t="s">
        <v>86</v>
      </c>
      <c r="H441" s="20" t="s">
        <v>11</v>
      </c>
      <c r="I441" s="1" t="s">
        <v>11</v>
      </c>
      <c r="J441" s="29" t="s">
        <v>760</v>
      </c>
      <c r="K441" s="1" t="s">
        <v>11</v>
      </c>
      <c r="L441" s="30" t="s">
        <v>832</v>
      </c>
      <c r="M441" s="32">
        <v>880.53</v>
      </c>
      <c r="N441" s="20" t="s">
        <v>0</v>
      </c>
      <c r="O441" s="19" t="s">
        <v>831</v>
      </c>
      <c r="P441" s="88">
        <v>45250</v>
      </c>
      <c r="Q441" s="1" t="s">
        <v>11</v>
      </c>
    </row>
    <row r="442" spans="1:18" s="75" customFormat="1" ht="33" customHeight="1" x14ac:dyDescent="0.25">
      <c r="A442" s="1">
        <v>22</v>
      </c>
      <c r="B442" s="10" t="s">
        <v>507</v>
      </c>
      <c r="C442" s="10">
        <v>2023</v>
      </c>
      <c r="D442" s="136" t="s">
        <v>826</v>
      </c>
      <c r="E442" s="70" t="s">
        <v>24</v>
      </c>
      <c r="F442" s="20" t="s">
        <v>64</v>
      </c>
      <c r="G442" s="21" t="s">
        <v>23</v>
      </c>
      <c r="H442" s="20" t="s">
        <v>68</v>
      </c>
      <c r="I442" s="19" t="s">
        <v>11</v>
      </c>
      <c r="J442" s="31" t="s">
        <v>11</v>
      </c>
      <c r="K442" s="19" t="s">
        <v>11</v>
      </c>
      <c r="L442" s="73" t="s">
        <v>827</v>
      </c>
      <c r="M442" s="41">
        <v>78.989999999999995</v>
      </c>
      <c r="N442" s="71" t="s">
        <v>22</v>
      </c>
      <c r="O442" s="8" t="s">
        <v>11</v>
      </c>
      <c r="P442" s="132">
        <v>45250</v>
      </c>
      <c r="Q442" s="10" t="s">
        <v>829</v>
      </c>
    </row>
    <row r="443" spans="1:18" s="75" customFormat="1" ht="26.25" x14ac:dyDescent="0.25">
      <c r="A443" s="1">
        <v>23</v>
      </c>
      <c r="B443" s="10" t="s">
        <v>507</v>
      </c>
      <c r="C443" s="10">
        <v>2023</v>
      </c>
      <c r="D443" s="136" t="s">
        <v>826</v>
      </c>
      <c r="E443" s="70" t="s">
        <v>24</v>
      </c>
      <c r="F443" s="20" t="s">
        <v>64</v>
      </c>
      <c r="G443" s="21" t="s">
        <v>23</v>
      </c>
      <c r="H443" s="20" t="s">
        <v>68</v>
      </c>
      <c r="I443" s="19" t="s">
        <v>11</v>
      </c>
      <c r="J443" s="31" t="s">
        <v>11</v>
      </c>
      <c r="K443" s="19" t="s">
        <v>11</v>
      </c>
      <c r="L443" s="73" t="s">
        <v>828</v>
      </c>
      <c r="M443" s="41">
        <v>25.48</v>
      </c>
      <c r="N443" s="71" t="s">
        <v>22</v>
      </c>
      <c r="O443" s="8" t="s">
        <v>11</v>
      </c>
      <c r="P443" s="132">
        <v>45250</v>
      </c>
      <c r="Q443" s="10" t="s">
        <v>829</v>
      </c>
    </row>
    <row r="444" spans="1:18" ht="26.25" x14ac:dyDescent="0.25">
      <c r="A444" s="1">
        <v>24</v>
      </c>
      <c r="B444" s="1" t="s">
        <v>507</v>
      </c>
      <c r="C444" s="1">
        <v>2023</v>
      </c>
      <c r="D444" s="105" t="s">
        <v>824</v>
      </c>
      <c r="E444" s="31" t="s">
        <v>2</v>
      </c>
      <c r="F444" s="71" t="s">
        <v>93</v>
      </c>
      <c r="G444" s="72" t="s">
        <v>94</v>
      </c>
      <c r="H444" s="8" t="s">
        <v>11</v>
      </c>
      <c r="I444" s="8">
        <v>2</v>
      </c>
      <c r="J444" s="22" t="s">
        <v>794</v>
      </c>
      <c r="K444" s="1" t="s">
        <v>11</v>
      </c>
      <c r="L444" s="30" t="s">
        <v>825</v>
      </c>
      <c r="M444" s="32">
        <v>871.5</v>
      </c>
      <c r="N444" s="20" t="s">
        <v>19</v>
      </c>
      <c r="O444" s="19" t="s">
        <v>11</v>
      </c>
      <c r="P444" s="88">
        <v>45250</v>
      </c>
      <c r="Q444" s="1" t="s">
        <v>501</v>
      </c>
    </row>
    <row r="445" spans="1:18" ht="15" x14ac:dyDescent="0.25">
      <c r="A445" s="1">
        <v>25</v>
      </c>
      <c r="B445" s="1" t="s">
        <v>507</v>
      </c>
      <c r="C445" s="1">
        <v>2023</v>
      </c>
      <c r="D445" s="105" t="s">
        <v>834</v>
      </c>
      <c r="E445" s="31" t="s">
        <v>2</v>
      </c>
      <c r="F445" s="20" t="s">
        <v>3</v>
      </c>
      <c r="G445" s="21" t="s">
        <v>87</v>
      </c>
      <c r="H445" s="19" t="s">
        <v>11</v>
      </c>
      <c r="I445" s="19" t="s">
        <v>11</v>
      </c>
      <c r="J445" s="29" t="s">
        <v>760</v>
      </c>
      <c r="K445" s="1" t="s">
        <v>11</v>
      </c>
      <c r="L445" s="30" t="s">
        <v>835</v>
      </c>
      <c r="M445" s="32">
        <v>2033.5</v>
      </c>
      <c r="N445" s="20" t="s">
        <v>19</v>
      </c>
      <c r="O445" s="19" t="s">
        <v>11</v>
      </c>
      <c r="P445" s="88">
        <v>45250</v>
      </c>
      <c r="Q445" s="1" t="s">
        <v>501</v>
      </c>
    </row>
    <row r="446" spans="1:18" ht="39" x14ac:dyDescent="0.25">
      <c r="A446" s="1">
        <v>26</v>
      </c>
      <c r="B446" s="1" t="s">
        <v>507</v>
      </c>
      <c r="C446" s="1">
        <v>2023</v>
      </c>
      <c r="D446" s="105" t="s">
        <v>771</v>
      </c>
      <c r="E446" s="31" t="s">
        <v>770</v>
      </c>
      <c r="F446" s="20" t="s">
        <v>3</v>
      </c>
      <c r="G446" s="21" t="s">
        <v>88</v>
      </c>
      <c r="H446" s="19" t="s">
        <v>11</v>
      </c>
      <c r="I446" s="19" t="s">
        <v>11</v>
      </c>
      <c r="J446" s="29" t="s">
        <v>760</v>
      </c>
      <c r="K446" s="47" t="s">
        <v>46</v>
      </c>
      <c r="L446" s="30" t="s">
        <v>773</v>
      </c>
      <c r="M446" s="32">
        <v>18500</v>
      </c>
      <c r="N446" s="20" t="s">
        <v>19</v>
      </c>
      <c r="O446" s="19" t="s">
        <v>772</v>
      </c>
      <c r="P446" s="88">
        <v>45250</v>
      </c>
      <c r="Q446" s="130" t="s">
        <v>654</v>
      </c>
    </row>
    <row r="447" spans="1:18" ht="26.25" x14ac:dyDescent="0.25">
      <c r="A447" s="1">
        <v>27</v>
      </c>
      <c r="B447" s="1" t="s">
        <v>507</v>
      </c>
      <c r="C447" s="1">
        <v>2023</v>
      </c>
      <c r="D447" s="105" t="s">
        <v>802</v>
      </c>
      <c r="E447" s="31" t="s">
        <v>2</v>
      </c>
      <c r="F447" s="20" t="s">
        <v>15</v>
      </c>
      <c r="G447" s="21" t="s">
        <v>98</v>
      </c>
      <c r="H447" s="19" t="s">
        <v>11</v>
      </c>
      <c r="I447" s="19">
        <v>4</v>
      </c>
      <c r="J447" s="29" t="s">
        <v>760</v>
      </c>
      <c r="K447" s="1" t="s">
        <v>11</v>
      </c>
      <c r="L447" s="30" t="s">
        <v>836</v>
      </c>
      <c r="M447" s="32">
        <v>2033.5</v>
      </c>
      <c r="N447" s="20" t="s">
        <v>19</v>
      </c>
      <c r="O447" s="19" t="s">
        <v>11</v>
      </c>
      <c r="P447" s="88">
        <v>45250</v>
      </c>
      <c r="Q447" s="1" t="s">
        <v>11</v>
      </c>
    </row>
    <row r="448" spans="1:18" ht="15" x14ac:dyDescent="0.25">
      <c r="A448" s="1">
        <v>28</v>
      </c>
      <c r="B448" s="1" t="s">
        <v>507</v>
      </c>
      <c r="C448" s="1">
        <v>2023</v>
      </c>
      <c r="D448" s="105" t="s">
        <v>800</v>
      </c>
      <c r="E448" s="31" t="s">
        <v>2</v>
      </c>
      <c r="F448" s="20" t="s">
        <v>3</v>
      </c>
      <c r="G448" s="21" t="s">
        <v>85</v>
      </c>
      <c r="H448" s="19" t="s">
        <v>11</v>
      </c>
      <c r="I448" s="19" t="s">
        <v>11</v>
      </c>
      <c r="J448" s="29" t="s">
        <v>760</v>
      </c>
      <c r="K448" s="1" t="s">
        <v>11</v>
      </c>
      <c r="L448" s="30" t="s">
        <v>838</v>
      </c>
      <c r="M448" s="32">
        <v>3657.5</v>
      </c>
      <c r="N448" s="20" t="s">
        <v>19</v>
      </c>
      <c r="O448" s="19" t="s">
        <v>11</v>
      </c>
      <c r="P448" s="88">
        <v>45250</v>
      </c>
      <c r="Q448" s="106" t="s">
        <v>839</v>
      </c>
    </row>
    <row r="449" spans="1:18" ht="26.25" x14ac:dyDescent="0.25">
      <c r="A449" s="1">
        <v>29</v>
      </c>
      <c r="B449" s="1" t="s">
        <v>507</v>
      </c>
      <c r="C449" s="1">
        <v>2023</v>
      </c>
      <c r="D449" s="105" t="s">
        <v>802</v>
      </c>
      <c r="E449" s="31" t="s">
        <v>2</v>
      </c>
      <c r="F449" s="20" t="s">
        <v>15</v>
      </c>
      <c r="G449" s="21" t="s">
        <v>96</v>
      </c>
      <c r="H449" s="19" t="s">
        <v>11</v>
      </c>
      <c r="I449" s="19">
        <v>4</v>
      </c>
      <c r="J449" s="29" t="s">
        <v>760</v>
      </c>
      <c r="K449" s="1" t="s">
        <v>11</v>
      </c>
      <c r="L449" s="30" t="s">
        <v>849</v>
      </c>
      <c r="M449" s="32">
        <v>2033.5</v>
      </c>
      <c r="N449" s="20" t="s">
        <v>19</v>
      </c>
      <c r="O449" s="19" t="s">
        <v>11</v>
      </c>
      <c r="P449" s="88">
        <v>45250</v>
      </c>
      <c r="Q449" s="130" t="s">
        <v>654</v>
      </c>
    </row>
    <row r="450" spans="1:18" ht="15" x14ac:dyDescent="0.25">
      <c r="A450" s="1">
        <v>30</v>
      </c>
      <c r="B450" s="1" t="s">
        <v>507</v>
      </c>
      <c r="C450" s="1">
        <v>2023</v>
      </c>
      <c r="D450" s="105" t="s">
        <v>830</v>
      </c>
      <c r="E450" s="31" t="s">
        <v>2</v>
      </c>
      <c r="F450" s="20" t="s">
        <v>3</v>
      </c>
      <c r="G450" s="21" t="s">
        <v>87</v>
      </c>
      <c r="H450" s="19" t="s">
        <v>11</v>
      </c>
      <c r="I450" s="19" t="s">
        <v>11</v>
      </c>
      <c r="J450" s="29" t="s">
        <v>760</v>
      </c>
      <c r="K450" s="1" t="s">
        <v>11</v>
      </c>
      <c r="L450" s="30" t="s">
        <v>833</v>
      </c>
      <c r="M450" s="32">
        <v>2033.5</v>
      </c>
      <c r="N450" s="20" t="s">
        <v>19</v>
      </c>
      <c r="O450" s="19" t="s">
        <v>11</v>
      </c>
      <c r="P450" s="88">
        <v>45250</v>
      </c>
      <c r="Q450" s="130" t="s">
        <v>654</v>
      </c>
    </row>
    <row r="451" spans="1:18" ht="56.25" customHeight="1" x14ac:dyDescent="0.25">
      <c r="A451" s="1">
        <v>31</v>
      </c>
      <c r="B451" s="1" t="s">
        <v>507</v>
      </c>
      <c r="C451" s="1">
        <v>2023</v>
      </c>
      <c r="D451" s="105" t="s">
        <v>850</v>
      </c>
      <c r="E451" s="31" t="s">
        <v>2</v>
      </c>
      <c r="F451" s="20" t="s">
        <v>3</v>
      </c>
      <c r="G451" s="21" t="s">
        <v>87</v>
      </c>
      <c r="H451" s="19" t="s">
        <v>11</v>
      </c>
      <c r="I451" s="1" t="s">
        <v>11</v>
      </c>
      <c r="J451" s="29" t="s">
        <v>760</v>
      </c>
      <c r="K451" s="1" t="s">
        <v>11</v>
      </c>
      <c r="L451" s="30" t="s">
        <v>851</v>
      </c>
      <c r="M451" s="32">
        <v>2033.5</v>
      </c>
      <c r="N451" s="20" t="s">
        <v>19</v>
      </c>
      <c r="O451" s="19" t="s">
        <v>11</v>
      </c>
      <c r="P451" s="88">
        <v>45250</v>
      </c>
      <c r="Q451" s="130" t="s">
        <v>654</v>
      </c>
    </row>
    <row r="452" spans="1:18" ht="15" x14ac:dyDescent="0.25">
      <c r="A452" s="1">
        <v>32</v>
      </c>
      <c r="B452" s="1" t="s">
        <v>507</v>
      </c>
      <c r="C452" s="1">
        <v>2023</v>
      </c>
      <c r="D452" s="105" t="s">
        <v>796</v>
      </c>
      <c r="E452" s="31" t="s">
        <v>2</v>
      </c>
      <c r="F452" s="20" t="s">
        <v>3</v>
      </c>
      <c r="G452" s="21" t="s">
        <v>85</v>
      </c>
      <c r="H452" s="19" t="s">
        <v>11</v>
      </c>
      <c r="I452" s="19" t="s">
        <v>11</v>
      </c>
      <c r="J452" s="29" t="s">
        <v>760</v>
      </c>
      <c r="K452" s="1" t="s">
        <v>11</v>
      </c>
      <c r="L452" s="30" t="s">
        <v>841</v>
      </c>
      <c r="M452" s="32">
        <v>3657.5</v>
      </c>
      <c r="N452" s="20" t="s">
        <v>19</v>
      </c>
      <c r="O452" s="19" t="s">
        <v>11</v>
      </c>
      <c r="P452" s="88">
        <v>45250</v>
      </c>
      <c r="Q452" s="1" t="s">
        <v>501</v>
      </c>
    </row>
    <row r="453" spans="1:18" ht="26.25" x14ac:dyDescent="0.25">
      <c r="A453" s="1">
        <v>33</v>
      </c>
      <c r="B453" s="1" t="s">
        <v>507</v>
      </c>
      <c r="C453" s="1">
        <v>2023</v>
      </c>
      <c r="D453" s="105" t="s">
        <v>800</v>
      </c>
      <c r="E453" s="31" t="s">
        <v>2</v>
      </c>
      <c r="F453" s="20" t="s">
        <v>3</v>
      </c>
      <c r="G453" s="21" t="s">
        <v>85</v>
      </c>
      <c r="H453" s="19" t="s">
        <v>11</v>
      </c>
      <c r="I453" s="19" t="s">
        <v>11</v>
      </c>
      <c r="J453" s="29" t="s">
        <v>760</v>
      </c>
      <c r="K453" s="1" t="s">
        <v>11</v>
      </c>
      <c r="L453" s="30" t="s">
        <v>843</v>
      </c>
      <c r="M453" s="32">
        <v>3657.5</v>
      </c>
      <c r="N453" s="20" t="s">
        <v>19</v>
      </c>
      <c r="O453" s="19" t="s">
        <v>11</v>
      </c>
      <c r="P453" s="88">
        <v>45250</v>
      </c>
      <c r="Q453" s="130" t="s">
        <v>654</v>
      </c>
    </row>
    <row r="454" spans="1:18" ht="27" customHeight="1" x14ac:dyDescent="0.25">
      <c r="A454" s="1">
        <v>34</v>
      </c>
      <c r="B454" s="1" t="s">
        <v>507</v>
      </c>
      <c r="C454" s="1">
        <v>2023</v>
      </c>
      <c r="D454" s="105" t="s">
        <v>796</v>
      </c>
      <c r="E454" s="31" t="s">
        <v>2</v>
      </c>
      <c r="F454" s="20" t="s">
        <v>3</v>
      </c>
      <c r="G454" s="21" t="s">
        <v>85</v>
      </c>
      <c r="H454" s="19" t="s">
        <v>11</v>
      </c>
      <c r="I454" s="19" t="s">
        <v>11</v>
      </c>
      <c r="J454" s="29" t="s">
        <v>760</v>
      </c>
      <c r="K454" s="1" t="s">
        <v>11</v>
      </c>
      <c r="L454" s="30" t="s">
        <v>842</v>
      </c>
      <c r="M454" s="32">
        <v>2292.5</v>
      </c>
      <c r="N454" s="20" t="s">
        <v>19</v>
      </c>
      <c r="O454" s="19" t="s">
        <v>11</v>
      </c>
      <c r="P454" s="88">
        <v>45250</v>
      </c>
      <c r="Q454" s="130" t="s">
        <v>654</v>
      </c>
    </row>
    <row r="455" spans="1:18" x14ac:dyDescent="0.2">
      <c r="A455" s="1">
        <v>35</v>
      </c>
      <c r="B455" s="1" t="s">
        <v>507</v>
      </c>
      <c r="C455" s="1">
        <v>2023</v>
      </c>
      <c r="D455" s="19" t="s">
        <v>120</v>
      </c>
      <c r="E455" s="31" t="s">
        <v>21</v>
      </c>
      <c r="F455" s="19" t="s">
        <v>11</v>
      </c>
      <c r="G455" s="21" t="s">
        <v>11</v>
      </c>
      <c r="H455" s="20" t="s">
        <v>11</v>
      </c>
      <c r="I455" s="19" t="s">
        <v>11</v>
      </c>
      <c r="J455" s="31" t="s">
        <v>11</v>
      </c>
      <c r="K455" s="19" t="s">
        <v>52</v>
      </c>
      <c r="L455" s="30" t="s">
        <v>20</v>
      </c>
      <c r="M455" s="32">
        <v>145.30000000000001</v>
      </c>
      <c r="N455" s="20" t="s">
        <v>18</v>
      </c>
      <c r="O455" s="19" t="s">
        <v>11</v>
      </c>
      <c r="P455" s="88">
        <v>45250</v>
      </c>
      <c r="Q455" s="1" t="s">
        <v>11</v>
      </c>
    </row>
    <row r="456" spans="1:18" x14ac:dyDescent="0.2">
      <c r="A456" s="1">
        <v>36</v>
      </c>
      <c r="B456" s="1" t="s">
        <v>507</v>
      </c>
      <c r="C456" s="1">
        <v>2023</v>
      </c>
      <c r="D456" s="19" t="s">
        <v>120</v>
      </c>
      <c r="E456" s="31" t="s">
        <v>21</v>
      </c>
      <c r="F456" s="19" t="s">
        <v>11</v>
      </c>
      <c r="G456" s="21" t="s">
        <v>11</v>
      </c>
      <c r="H456" s="20" t="s">
        <v>11</v>
      </c>
      <c r="I456" s="19" t="s">
        <v>11</v>
      </c>
      <c r="J456" s="31" t="s">
        <v>11</v>
      </c>
      <c r="K456" s="19" t="s">
        <v>52</v>
      </c>
      <c r="L456" s="30" t="s">
        <v>20</v>
      </c>
      <c r="M456" s="32">
        <v>145.30000000000001</v>
      </c>
      <c r="N456" s="20" t="s">
        <v>18</v>
      </c>
      <c r="O456" s="19" t="s">
        <v>11</v>
      </c>
      <c r="P456" s="88">
        <v>45250</v>
      </c>
      <c r="Q456" s="1" t="s">
        <v>11</v>
      </c>
    </row>
    <row r="457" spans="1:18" x14ac:dyDescent="0.2">
      <c r="A457" s="1">
        <v>37</v>
      </c>
      <c r="B457" s="1" t="s">
        <v>507</v>
      </c>
      <c r="C457" s="1">
        <v>2023</v>
      </c>
      <c r="D457" s="19" t="s">
        <v>120</v>
      </c>
      <c r="E457" s="31" t="s">
        <v>21</v>
      </c>
      <c r="F457" s="19" t="s">
        <v>11</v>
      </c>
      <c r="G457" s="21" t="s">
        <v>11</v>
      </c>
      <c r="H457" s="20" t="s">
        <v>11</v>
      </c>
      <c r="I457" s="19" t="s">
        <v>11</v>
      </c>
      <c r="J457" s="31" t="s">
        <v>11</v>
      </c>
      <c r="K457" s="19" t="s">
        <v>52</v>
      </c>
      <c r="L457" s="30" t="s">
        <v>20</v>
      </c>
      <c r="M457" s="32">
        <v>145.30000000000001</v>
      </c>
      <c r="N457" s="20" t="s">
        <v>18</v>
      </c>
      <c r="O457" s="19" t="s">
        <v>11</v>
      </c>
      <c r="P457" s="88">
        <v>45250</v>
      </c>
      <c r="Q457" s="1" t="s">
        <v>11</v>
      </c>
    </row>
    <row r="458" spans="1:18" s="77" customFormat="1" ht="26.25" x14ac:dyDescent="0.25">
      <c r="A458" s="1">
        <v>38</v>
      </c>
      <c r="B458" s="8" t="s">
        <v>507</v>
      </c>
      <c r="C458" s="8">
        <v>2023</v>
      </c>
      <c r="D458" s="136" t="s">
        <v>854</v>
      </c>
      <c r="E458" s="70" t="s">
        <v>2</v>
      </c>
      <c r="F458" s="8" t="s">
        <v>11</v>
      </c>
      <c r="G458" s="8" t="s">
        <v>11</v>
      </c>
      <c r="H458" s="8" t="s">
        <v>11</v>
      </c>
      <c r="I458" s="8" t="s">
        <v>11</v>
      </c>
      <c r="J458" s="29" t="s">
        <v>760</v>
      </c>
      <c r="K458" s="29" t="s">
        <v>674</v>
      </c>
      <c r="L458" s="30" t="s">
        <v>1073</v>
      </c>
      <c r="M458" s="76">
        <v>871.5</v>
      </c>
      <c r="N458" s="71" t="s">
        <v>19</v>
      </c>
      <c r="O458" s="8" t="s">
        <v>11</v>
      </c>
      <c r="P458" s="132">
        <v>45251</v>
      </c>
      <c r="Q458" s="8" t="s">
        <v>11</v>
      </c>
    </row>
    <row r="459" spans="1:18" s="77" customFormat="1" ht="26.25" x14ac:dyDescent="0.25">
      <c r="A459" s="1">
        <v>39</v>
      </c>
      <c r="B459" s="8" t="s">
        <v>507</v>
      </c>
      <c r="C459" s="8">
        <v>2023</v>
      </c>
      <c r="D459" s="136" t="s">
        <v>854</v>
      </c>
      <c r="E459" s="70" t="s">
        <v>2</v>
      </c>
      <c r="F459" s="8" t="s">
        <v>11</v>
      </c>
      <c r="G459" s="8" t="s">
        <v>11</v>
      </c>
      <c r="H459" s="8" t="s">
        <v>11</v>
      </c>
      <c r="I459" s="8" t="s">
        <v>11</v>
      </c>
      <c r="J459" s="29" t="s">
        <v>760</v>
      </c>
      <c r="K459" s="29" t="s">
        <v>674</v>
      </c>
      <c r="L459" s="30" t="s">
        <v>855</v>
      </c>
      <c r="M459" s="76">
        <v>581</v>
      </c>
      <c r="N459" s="71" t="s">
        <v>19</v>
      </c>
      <c r="O459" s="8" t="s">
        <v>11</v>
      </c>
      <c r="P459" s="132">
        <v>45251</v>
      </c>
      <c r="Q459" s="8" t="s">
        <v>11</v>
      </c>
    </row>
    <row r="460" spans="1:18" s="77" customFormat="1" ht="26.25" x14ac:dyDescent="0.25">
      <c r="A460" s="1">
        <v>40</v>
      </c>
      <c r="B460" s="8" t="s">
        <v>507</v>
      </c>
      <c r="C460" s="8">
        <v>2023</v>
      </c>
      <c r="D460" s="136" t="s">
        <v>853</v>
      </c>
      <c r="E460" s="70" t="s">
        <v>24</v>
      </c>
      <c r="F460" s="20" t="s">
        <v>64</v>
      </c>
      <c r="G460" s="21" t="s">
        <v>23</v>
      </c>
      <c r="H460" s="20" t="s">
        <v>68</v>
      </c>
      <c r="I460" s="19" t="s">
        <v>11</v>
      </c>
      <c r="J460" s="31" t="s">
        <v>11</v>
      </c>
      <c r="K460" s="19" t="s">
        <v>11</v>
      </c>
      <c r="L460" s="73" t="s">
        <v>852</v>
      </c>
      <c r="M460" s="76">
        <v>100</v>
      </c>
      <c r="N460" s="71" t="s">
        <v>22</v>
      </c>
      <c r="O460" s="8" t="s">
        <v>11</v>
      </c>
      <c r="P460" s="132">
        <v>45252</v>
      </c>
      <c r="Q460" s="8" t="s">
        <v>11</v>
      </c>
    </row>
    <row r="461" spans="1:18" ht="26.25" x14ac:dyDescent="0.25">
      <c r="A461" s="1">
        <v>41</v>
      </c>
      <c r="B461" s="1" t="s">
        <v>507</v>
      </c>
      <c r="C461" s="1">
        <v>2023</v>
      </c>
      <c r="D461" s="105" t="s">
        <v>741</v>
      </c>
      <c r="E461" s="70" t="s">
        <v>720</v>
      </c>
      <c r="F461" s="19" t="s">
        <v>11</v>
      </c>
      <c r="G461" s="19" t="s">
        <v>11</v>
      </c>
      <c r="H461" s="19" t="s">
        <v>11</v>
      </c>
      <c r="I461" s="1" t="s">
        <v>11</v>
      </c>
      <c r="J461" s="29" t="s">
        <v>760</v>
      </c>
      <c r="K461" s="47" t="s">
        <v>674</v>
      </c>
      <c r="L461" s="30" t="s">
        <v>764</v>
      </c>
      <c r="M461" s="32">
        <v>375</v>
      </c>
      <c r="N461" s="20" t="s">
        <v>19</v>
      </c>
      <c r="O461" s="31" t="s">
        <v>765</v>
      </c>
      <c r="P461" s="88">
        <v>45252</v>
      </c>
      <c r="Q461" s="1" t="s">
        <v>11</v>
      </c>
      <c r="R461" s="75"/>
    </row>
    <row r="462" spans="1:18" ht="26.25" x14ac:dyDescent="0.25">
      <c r="A462" s="1">
        <v>42</v>
      </c>
      <c r="B462" s="1" t="s">
        <v>507</v>
      </c>
      <c r="C462" s="1">
        <v>2023</v>
      </c>
      <c r="D462" s="105" t="s">
        <v>739</v>
      </c>
      <c r="E462" s="31" t="s">
        <v>740</v>
      </c>
      <c r="F462" s="19" t="s">
        <v>11</v>
      </c>
      <c r="G462" s="19" t="s">
        <v>11</v>
      </c>
      <c r="H462" s="19" t="s">
        <v>11</v>
      </c>
      <c r="I462" s="1" t="s">
        <v>11</v>
      </c>
      <c r="J462" s="29" t="s">
        <v>760</v>
      </c>
      <c r="K462" s="47" t="s">
        <v>674</v>
      </c>
      <c r="L462" s="30" t="s">
        <v>778</v>
      </c>
      <c r="M462" s="32">
        <v>350</v>
      </c>
      <c r="N462" s="20" t="s">
        <v>19</v>
      </c>
      <c r="O462" s="19" t="s">
        <v>1080</v>
      </c>
      <c r="P462" s="88">
        <v>45252</v>
      </c>
      <c r="Q462" s="19" t="s">
        <v>11</v>
      </c>
    </row>
    <row r="463" spans="1:18" ht="39" x14ac:dyDescent="0.25">
      <c r="A463" s="1">
        <v>43</v>
      </c>
      <c r="B463" s="1" t="s">
        <v>507</v>
      </c>
      <c r="C463" s="1">
        <v>2023</v>
      </c>
      <c r="D463" s="105" t="s">
        <v>742</v>
      </c>
      <c r="E463" s="31" t="s">
        <v>1052</v>
      </c>
      <c r="F463" s="19" t="s">
        <v>11</v>
      </c>
      <c r="G463" s="19" t="s">
        <v>11</v>
      </c>
      <c r="H463" s="19" t="s">
        <v>11</v>
      </c>
      <c r="I463" s="1" t="s">
        <v>11</v>
      </c>
      <c r="J463" s="29" t="s">
        <v>760</v>
      </c>
      <c r="K463" s="47" t="s">
        <v>674</v>
      </c>
      <c r="L463" s="30" t="s">
        <v>775</v>
      </c>
      <c r="M463" s="82">
        <f>4560</f>
        <v>4560</v>
      </c>
      <c r="N463" s="20" t="s">
        <v>19</v>
      </c>
      <c r="O463" s="19" t="s">
        <v>776</v>
      </c>
      <c r="P463" s="88">
        <v>45252</v>
      </c>
      <c r="Q463" s="1" t="s">
        <v>11</v>
      </c>
    </row>
    <row r="464" spans="1:18" ht="26.25" x14ac:dyDescent="0.25">
      <c r="A464" s="1">
        <v>44</v>
      </c>
      <c r="B464" s="1" t="s">
        <v>507</v>
      </c>
      <c r="C464" s="1">
        <v>2023</v>
      </c>
      <c r="D464" s="105" t="s">
        <v>767</v>
      </c>
      <c r="E464" s="31" t="s">
        <v>1054</v>
      </c>
      <c r="F464" s="19" t="s">
        <v>11</v>
      </c>
      <c r="G464" s="19" t="s">
        <v>11</v>
      </c>
      <c r="H464" s="19" t="s">
        <v>11</v>
      </c>
      <c r="I464" s="1" t="s">
        <v>11</v>
      </c>
      <c r="J464" s="29" t="s">
        <v>760</v>
      </c>
      <c r="K464" s="47" t="s">
        <v>674</v>
      </c>
      <c r="L464" s="30" t="s">
        <v>768</v>
      </c>
      <c r="M464" s="32">
        <v>15940</v>
      </c>
      <c r="N464" s="20" t="s">
        <v>19</v>
      </c>
      <c r="O464" s="19" t="s">
        <v>769</v>
      </c>
      <c r="P464" s="88">
        <v>45252</v>
      </c>
      <c r="Q464" s="1" t="s">
        <v>11</v>
      </c>
    </row>
    <row r="465" spans="1:17" ht="26.25" x14ac:dyDescent="0.25">
      <c r="A465" s="1">
        <v>45</v>
      </c>
      <c r="B465" s="1" t="s">
        <v>507</v>
      </c>
      <c r="C465" s="1">
        <v>2023</v>
      </c>
      <c r="D465" s="105" t="s">
        <v>741</v>
      </c>
      <c r="E465" s="70" t="s">
        <v>720</v>
      </c>
      <c r="F465" s="19" t="s">
        <v>11</v>
      </c>
      <c r="G465" s="19" t="s">
        <v>11</v>
      </c>
      <c r="H465" s="19" t="s">
        <v>11</v>
      </c>
      <c r="I465" s="1" t="s">
        <v>11</v>
      </c>
      <c r="J465" s="29" t="s">
        <v>760</v>
      </c>
      <c r="K465" s="47" t="s">
        <v>674</v>
      </c>
      <c r="L465" s="30" t="s">
        <v>766</v>
      </c>
      <c r="M465" s="32">
        <v>375</v>
      </c>
      <c r="N465" s="20" t="s">
        <v>19</v>
      </c>
      <c r="O465" s="31" t="s">
        <v>765</v>
      </c>
      <c r="P465" s="88">
        <v>45253</v>
      </c>
      <c r="Q465" s="1" t="s">
        <v>11</v>
      </c>
    </row>
    <row r="466" spans="1:17" ht="39" x14ac:dyDescent="0.25">
      <c r="A466" s="1">
        <v>46</v>
      </c>
      <c r="B466" s="1" t="s">
        <v>507</v>
      </c>
      <c r="C466" s="1">
        <v>2023</v>
      </c>
      <c r="D466" s="105" t="s">
        <v>762</v>
      </c>
      <c r="E466" s="31" t="s">
        <v>763</v>
      </c>
      <c r="F466" s="19" t="s">
        <v>11</v>
      </c>
      <c r="G466" s="19" t="s">
        <v>11</v>
      </c>
      <c r="H466" s="19" t="s">
        <v>11</v>
      </c>
      <c r="I466" s="1" t="s">
        <v>11</v>
      </c>
      <c r="J466" s="29" t="s">
        <v>760</v>
      </c>
      <c r="K466" s="47" t="s">
        <v>674</v>
      </c>
      <c r="L466" s="30" t="s">
        <v>761</v>
      </c>
      <c r="M466" s="82">
        <v>1702.58</v>
      </c>
      <c r="N466" s="20" t="s">
        <v>19</v>
      </c>
      <c r="O466" s="19" t="s">
        <v>713</v>
      </c>
      <c r="P466" s="88">
        <v>45253</v>
      </c>
      <c r="Q466" s="1" t="s">
        <v>11</v>
      </c>
    </row>
    <row r="467" spans="1:17" ht="54.75" customHeight="1" x14ac:dyDescent="0.25">
      <c r="A467" s="1">
        <v>47</v>
      </c>
      <c r="B467" s="1" t="s">
        <v>507</v>
      </c>
      <c r="C467" s="1">
        <v>2023</v>
      </c>
      <c r="D467" s="105" t="s">
        <v>743</v>
      </c>
      <c r="E467" s="31" t="s">
        <v>116</v>
      </c>
      <c r="F467" s="20" t="s">
        <v>93</v>
      </c>
      <c r="G467" s="21" t="s">
        <v>95</v>
      </c>
      <c r="H467" s="19" t="s">
        <v>11</v>
      </c>
      <c r="I467" s="19">
        <v>2</v>
      </c>
      <c r="J467" s="22" t="s">
        <v>786</v>
      </c>
      <c r="K467" s="1" t="s">
        <v>11</v>
      </c>
      <c r="L467" s="30" t="s">
        <v>902</v>
      </c>
      <c r="M467" s="32">
        <v>2938.09</v>
      </c>
      <c r="N467" s="20" t="s">
        <v>0</v>
      </c>
      <c r="O467" s="19" t="s">
        <v>785</v>
      </c>
      <c r="P467" s="88">
        <v>45258</v>
      </c>
      <c r="Q467" s="1" t="s">
        <v>11</v>
      </c>
    </row>
    <row r="468" spans="1:17" ht="50.25" customHeight="1" x14ac:dyDescent="0.25">
      <c r="A468" s="1">
        <v>48</v>
      </c>
      <c r="B468" s="1" t="s">
        <v>507</v>
      </c>
      <c r="C468" s="1">
        <v>2023</v>
      </c>
      <c r="D468" s="105" t="s">
        <v>791</v>
      </c>
      <c r="E468" s="31" t="s">
        <v>668</v>
      </c>
      <c r="F468" s="20" t="s">
        <v>64</v>
      </c>
      <c r="G468" s="20" t="s">
        <v>77</v>
      </c>
      <c r="H468" s="20" t="s">
        <v>151</v>
      </c>
      <c r="I468" s="1" t="s">
        <v>11</v>
      </c>
      <c r="J468" s="31" t="s">
        <v>11</v>
      </c>
      <c r="K468" s="1" t="s">
        <v>11</v>
      </c>
      <c r="L468" s="30" t="s">
        <v>792</v>
      </c>
      <c r="M468" s="32">
        <v>57.2</v>
      </c>
      <c r="N468" s="141" t="s">
        <v>19</v>
      </c>
      <c r="O468" s="19" t="s">
        <v>713</v>
      </c>
      <c r="P468" s="88">
        <v>45258</v>
      </c>
      <c r="Q468" s="1" t="s">
        <v>11</v>
      </c>
    </row>
    <row r="469" spans="1:17" ht="39" x14ac:dyDescent="0.25">
      <c r="A469" s="1">
        <v>49</v>
      </c>
      <c r="B469" s="1" t="s">
        <v>507</v>
      </c>
      <c r="C469" s="1">
        <v>2023</v>
      </c>
      <c r="D469" s="105" t="s">
        <v>742</v>
      </c>
      <c r="E469" s="31" t="s">
        <v>1052</v>
      </c>
      <c r="F469" s="19" t="s">
        <v>11</v>
      </c>
      <c r="G469" s="19" t="s">
        <v>11</v>
      </c>
      <c r="H469" s="19" t="s">
        <v>11</v>
      </c>
      <c r="I469" s="1" t="s">
        <v>11</v>
      </c>
      <c r="J469" s="29" t="s">
        <v>760</v>
      </c>
      <c r="K469" s="47" t="s">
        <v>674</v>
      </c>
      <c r="L469" s="30" t="s">
        <v>777</v>
      </c>
      <c r="M469" s="82">
        <v>4560</v>
      </c>
      <c r="N469" s="20" t="s">
        <v>19</v>
      </c>
      <c r="O469" s="19" t="s">
        <v>776</v>
      </c>
      <c r="P469" s="88">
        <v>45258</v>
      </c>
      <c r="Q469" s="1" t="s">
        <v>11</v>
      </c>
    </row>
    <row r="470" spans="1:17" ht="26.25" x14ac:dyDescent="0.25">
      <c r="A470" s="1">
        <v>50</v>
      </c>
      <c r="B470" s="1" t="s">
        <v>507</v>
      </c>
      <c r="C470" s="1">
        <v>2023</v>
      </c>
      <c r="D470" s="105" t="s">
        <v>788</v>
      </c>
      <c r="E470" s="31" t="s">
        <v>787</v>
      </c>
      <c r="F470" s="20" t="s">
        <v>64</v>
      </c>
      <c r="G470" s="21" t="s">
        <v>71</v>
      </c>
      <c r="H470" s="20" t="s">
        <v>72</v>
      </c>
      <c r="I470" s="1" t="s">
        <v>11</v>
      </c>
      <c r="J470" s="31" t="s">
        <v>11</v>
      </c>
      <c r="K470" s="1" t="s">
        <v>11</v>
      </c>
      <c r="L470" s="30" t="s">
        <v>881</v>
      </c>
      <c r="M470" s="32">
        <v>2040</v>
      </c>
      <c r="N470" s="20" t="s">
        <v>0</v>
      </c>
      <c r="O470" s="19" t="s">
        <v>789</v>
      </c>
      <c r="P470" s="88">
        <v>45259</v>
      </c>
      <c r="Q470" s="1" t="s">
        <v>11</v>
      </c>
    </row>
    <row r="471" spans="1:17" ht="51.75" x14ac:dyDescent="0.25">
      <c r="A471" s="1">
        <v>51</v>
      </c>
      <c r="B471" s="1" t="s">
        <v>507</v>
      </c>
      <c r="C471" s="1">
        <v>2023</v>
      </c>
      <c r="D471" s="105" t="s">
        <v>743</v>
      </c>
      <c r="E471" s="31" t="s">
        <v>2</v>
      </c>
      <c r="F471" s="20" t="s">
        <v>93</v>
      </c>
      <c r="G471" s="21" t="s">
        <v>94</v>
      </c>
      <c r="H471" s="19" t="s">
        <v>11</v>
      </c>
      <c r="I471" s="19">
        <v>2</v>
      </c>
      <c r="J471" s="22" t="s">
        <v>786</v>
      </c>
      <c r="K471" s="1" t="s">
        <v>11</v>
      </c>
      <c r="L471" s="30" t="s">
        <v>901</v>
      </c>
      <c r="M471" s="32">
        <v>871.5</v>
      </c>
      <c r="N471" s="20" t="s">
        <v>19</v>
      </c>
      <c r="O471" s="19" t="s">
        <v>11</v>
      </c>
      <c r="P471" s="88">
        <v>45259</v>
      </c>
      <c r="Q471" s="130" t="s">
        <v>654</v>
      </c>
    </row>
    <row r="472" spans="1:17" ht="15" x14ac:dyDescent="0.25">
      <c r="A472" s="1">
        <v>52</v>
      </c>
      <c r="B472" s="1" t="s">
        <v>507</v>
      </c>
      <c r="C472" s="1">
        <v>2023</v>
      </c>
      <c r="D472" s="105" t="s">
        <v>780</v>
      </c>
      <c r="E472" s="31" t="s">
        <v>779</v>
      </c>
      <c r="F472" s="20" t="s">
        <v>3</v>
      </c>
      <c r="G472" s="21" t="s">
        <v>49</v>
      </c>
      <c r="H472" s="19" t="s">
        <v>11</v>
      </c>
      <c r="I472" s="19" t="s">
        <v>11</v>
      </c>
      <c r="J472" s="29" t="s">
        <v>760</v>
      </c>
      <c r="K472" s="1" t="s">
        <v>11</v>
      </c>
      <c r="L472" s="30" t="s">
        <v>781</v>
      </c>
      <c r="M472" s="32">
        <v>5000</v>
      </c>
      <c r="N472" s="20" t="s">
        <v>19</v>
      </c>
      <c r="O472" s="19" t="s">
        <v>11</v>
      </c>
      <c r="P472" s="88">
        <v>45260</v>
      </c>
      <c r="Q472" s="19" t="s">
        <v>11</v>
      </c>
    </row>
    <row r="473" spans="1:17" ht="26.25" x14ac:dyDescent="0.25">
      <c r="A473" s="1">
        <v>53</v>
      </c>
      <c r="B473" s="1" t="s">
        <v>507</v>
      </c>
      <c r="C473" s="1">
        <v>2023</v>
      </c>
      <c r="D473" s="105" t="s">
        <v>780</v>
      </c>
      <c r="E473" s="31" t="s">
        <v>779</v>
      </c>
      <c r="F473" s="20" t="s">
        <v>3</v>
      </c>
      <c r="G473" s="21" t="s">
        <v>48</v>
      </c>
      <c r="H473" s="19" t="s">
        <v>11</v>
      </c>
      <c r="I473" s="19" t="s">
        <v>11</v>
      </c>
      <c r="J473" s="29" t="s">
        <v>760</v>
      </c>
      <c r="K473" s="1" t="s">
        <v>11</v>
      </c>
      <c r="L473" s="30" t="s">
        <v>783</v>
      </c>
      <c r="M473" s="32">
        <v>2500</v>
      </c>
      <c r="N473" s="20" t="s">
        <v>19</v>
      </c>
      <c r="O473" s="19" t="s">
        <v>11</v>
      </c>
      <c r="P473" s="88">
        <v>45260</v>
      </c>
      <c r="Q473" s="19" t="s">
        <v>11</v>
      </c>
    </row>
    <row r="474" spans="1:17" s="58" customFormat="1" x14ac:dyDescent="0.2">
      <c r="A474" s="6">
        <v>1</v>
      </c>
      <c r="B474" s="6" t="s">
        <v>508</v>
      </c>
      <c r="C474" s="6">
        <v>2023</v>
      </c>
      <c r="D474" s="48" t="s">
        <v>120</v>
      </c>
      <c r="E474" s="49" t="s">
        <v>4</v>
      </c>
      <c r="F474" s="50" t="s">
        <v>64</v>
      </c>
      <c r="G474" s="51" t="s">
        <v>10</v>
      </c>
      <c r="H474" s="50" t="s">
        <v>155</v>
      </c>
      <c r="I474" s="6" t="s">
        <v>11</v>
      </c>
      <c r="J474" s="49" t="s">
        <v>11</v>
      </c>
      <c r="K474" s="48" t="s">
        <v>11</v>
      </c>
      <c r="L474" s="52" t="s">
        <v>458</v>
      </c>
      <c r="M474" s="53">
        <v>49.59</v>
      </c>
      <c r="N474" s="50" t="s">
        <v>18</v>
      </c>
      <c r="O474" s="48" t="s">
        <v>11</v>
      </c>
      <c r="P474" s="89">
        <v>45264</v>
      </c>
      <c r="Q474" s="6" t="s">
        <v>11</v>
      </c>
    </row>
    <row r="475" spans="1:17" ht="15" x14ac:dyDescent="0.25">
      <c r="A475" s="1">
        <v>2</v>
      </c>
      <c r="B475" s="1" t="s">
        <v>508</v>
      </c>
      <c r="C475" s="1">
        <v>2023</v>
      </c>
      <c r="D475" s="105" t="s">
        <v>127</v>
      </c>
      <c r="E475" s="31" t="s">
        <v>43</v>
      </c>
      <c r="F475" s="20" t="s">
        <v>64</v>
      </c>
      <c r="G475" s="21" t="s">
        <v>71</v>
      </c>
      <c r="H475" s="20" t="s">
        <v>74</v>
      </c>
      <c r="I475" s="19" t="s">
        <v>11</v>
      </c>
      <c r="J475" s="31" t="s">
        <v>11</v>
      </c>
      <c r="K475" s="19" t="s">
        <v>11</v>
      </c>
      <c r="L475" s="30" t="s">
        <v>430</v>
      </c>
      <c r="M475" s="32">
        <v>137</v>
      </c>
      <c r="N475" s="20" t="s">
        <v>0</v>
      </c>
      <c r="O475" s="19" t="s">
        <v>11</v>
      </c>
      <c r="P475" s="88">
        <v>45265</v>
      </c>
      <c r="Q475" s="1" t="s">
        <v>11</v>
      </c>
    </row>
    <row r="476" spans="1:17" ht="26.25" x14ac:dyDescent="0.25">
      <c r="A476" s="1">
        <v>3</v>
      </c>
      <c r="B476" s="1" t="s">
        <v>508</v>
      </c>
      <c r="C476" s="1">
        <v>2023</v>
      </c>
      <c r="D476" s="105" t="s">
        <v>130</v>
      </c>
      <c r="E476" s="31" t="s">
        <v>41</v>
      </c>
      <c r="F476" s="20" t="s">
        <v>64</v>
      </c>
      <c r="G476" s="21" t="s">
        <v>71</v>
      </c>
      <c r="H476" s="20" t="s">
        <v>25</v>
      </c>
      <c r="I476" s="19" t="s">
        <v>11</v>
      </c>
      <c r="J476" s="31" t="s">
        <v>11</v>
      </c>
      <c r="K476" s="19" t="s">
        <v>11</v>
      </c>
      <c r="L476" s="30" t="s">
        <v>27</v>
      </c>
      <c r="M476" s="32">
        <v>375.9</v>
      </c>
      <c r="N476" s="20" t="s">
        <v>0</v>
      </c>
      <c r="O476" s="19" t="s">
        <v>11</v>
      </c>
      <c r="P476" s="88">
        <v>45266</v>
      </c>
      <c r="Q476" s="1" t="s">
        <v>11</v>
      </c>
    </row>
    <row r="477" spans="1:17" ht="26.25" customHeight="1" x14ac:dyDescent="0.25">
      <c r="A477" s="1">
        <v>4</v>
      </c>
      <c r="B477" s="1" t="s">
        <v>508</v>
      </c>
      <c r="C477" s="1">
        <v>2023</v>
      </c>
      <c r="D477" s="105" t="s">
        <v>872</v>
      </c>
      <c r="E477" s="31" t="s">
        <v>42</v>
      </c>
      <c r="F477" s="20" t="s">
        <v>64</v>
      </c>
      <c r="G477" s="21" t="s">
        <v>23</v>
      </c>
      <c r="H477" s="20" t="s">
        <v>892</v>
      </c>
      <c r="I477" s="19" t="s">
        <v>11</v>
      </c>
      <c r="J477" s="31" t="s">
        <v>11</v>
      </c>
      <c r="K477" s="1" t="s">
        <v>11</v>
      </c>
      <c r="L477" s="30" t="s">
        <v>960</v>
      </c>
      <c r="M477" s="32">
        <v>1467.07</v>
      </c>
      <c r="N477" s="20" t="s">
        <v>0</v>
      </c>
      <c r="O477" s="19" t="s">
        <v>891</v>
      </c>
      <c r="P477" s="88">
        <v>45266</v>
      </c>
      <c r="Q477" s="19" t="s">
        <v>11</v>
      </c>
    </row>
    <row r="478" spans="1:17" ht="26.25" x14ac:dyDescent="0.25">
      <c r="A478" s="1">
        <v>5</v>
      </c>
      <c r="B478" s="1" t="s">
        <v>508</v>
      </c>
      <c r="C478" s="1">
        <v>2023</v>
      </c>
      <c r="D478" s="105" t="s">
        <v>136</v>
      </c>
      <c r="E478" s="31" t="s">
        <v>44</v>
      </c>
      <c r="F478" s="20" t="s">
        <v>64</v>
      </c>
      <c r="G478" s="21" t="s">
        <v>71</v>
      </c>
      <c r="H478" s="20" t="s">
        <v>14</v>
      </c>
      <c r="I478" s="19" t="s">
        <v>11</v>
      </c>
      <c r="J478" s="31" t="s">
        <v>11</v>
      </c>
      <c r="K478" s="19" t="s">
        <v>11</v>
      </c>
      <c r="L478" s="30" t="s">
        <v>308</v>
      </c>
      <c r="M478" s="32">
        <v>1300</v>
      </c>
      <c r="N478" s="20" t="s">
        <v>0</v>
      </c>
      <c r="O478" s="61" t="s">
        <v>519</v>
      </c>
      <c r="P478" s="88">
        <v>45266</v>
      </c>
      <c r="Q478" s="1"/>
    </row>
    <row r="479" spans="1:17" ht="25.5" x14ac:dyDescent="0.2">
      <c r="A479" s="1">
        <v>6</v>
      </c>
      <c r="B479" s="1" t="s">
        <v>508</v>
      </c>
      <c r="C479" s="1">
        <v>2023</v>
      </c>
      <c r="D479" s="18" t="s">
        <v>133</v>
      </c>
      <c r="E479" s="31" t="s">
        <v>40</v>
      </c>
      <c r="F479" s="20" t="s">
        <v>64</v>
      </c>
      <c r="G479" s="21" t="s">
        <v>39</v>
      </c>
      <c r="H479" s="20" t="s">
        <v>75</v>
      </c>
      <c r="I479" s="19" t="s">
        <v>11</v>
      </c>
      <c r="J479" s="31" t="s">
        <v>11</v>
      </c>
      <c r="K479" s="19" t="s">
        <v>11</v>
      </c>
      <c r="L479" s="30" t="s">
        <v>310</v>
      </c>
      <c r="M479" s="32">
        <v>3000</v>
      </c>
      <c r="N479" s="20" t="s">
        <v>0</v>
      </c>
      <c r="O479" s="19" t="s">
        <v>523</v>
      </c>
      <c r="P479" s="88">
        <v>45266</v>
      </c>
      <c r="Q479" s="1" t="s">
        <v>11</v>
      </c>
    </row>
    <row r="480" spans="1:17" ht="26.25" x14ac:dyDescent="0.25">
      <c r="A480" s="1">
        <v>7</v>
      </c>
      <c r="B480" s="1" t="s">
        <v>508</v>
      </c>
      <c r="C480" s="1">
        <v>2023</v>
      </c>
      <c r="D480" s="105" t="s">
        <v>123</v>
      </c>
      <c r="E480" s="31" t="s">
        <v>55</v>
      </c>
      <c r="F480" s="20" t="s">
        <v>64</v>
      </c>
      <c r="G480" s="21" t="s">
        <v>65</v>
      </c>
      <c r="H480" s="20" t="s">
        <v>66</v>
      </c>
      <c r="I480" s="19" t="s">
        <v>11</v>
      </c>
      <c r="J480" s="31" t="s">
        <v>11</v>
      </c>
      <c r="K480" s="19" t="s">
        <v>11</v>
      </c>
      <c r="L480" s="30" t="s">
        <v>322</v>
      </c>
      <c r="M480" s="32">
        <v>624</v>
      </c>
      <c r="N480" s="24" t="s">
        <v>590</v>
      </c>
      <c r="O480" s="19" t="s">
        <v>11</v>
      </c>
      <c r="P480" s="88">
        <v>45266</v>
      </c>
      <c r="Q480" s="1" t="s">
        <v>11</v>
      </c>
    </row>
    <row r="481" spans="1:17" ht="26.25" x14ac:dyDescent="0.25">
      <c r="A481" s="1">
        <v>8</v>
      </c>
      <c r="B481" s="1" t="s">
        <v>508</v>
      </c>
      <c r="C481" s="1">
        <v>2023</v>
      </c>
      <c r="D481" s="105" t="s">
        <v>123</v>
      </c>
      <c r="E481" s="31" t="s">
        <v>55</v>
      </c>
      <c r="F481" s="20" t="s">
        <v>64</v>
      </c>
      <c r="G481" s="21" t="s">
        <v>65</v>
      </c>
      <c r="H481" s="20" t="s">
        <v>66</v>
      </c>
      <c r="I481" s="19" t="s">
        <v>11</v>
      </c>
      <c r="J481" s="31" t="s">
        <v>11</v>
      </c>
      <c r="K481" s="19" t="s">
        <v>11</v>
      </c>
      <c r="L481" s="30" t="s">
        <v>323</v>
      </c>
      <c r="M481" s="32">
        <v>2515.38</v>
      </c>
      <c r="N481" s="20" t="s">
        <v>22</v>
      </c>
      <c r="O481" s="19" t="s">
        <v>11</v>
      </c>
      <c r="P481" s="88">
        <v>45266</v>
      </c>
      <c r="Q481" s="1" t="s">
        <v>11</v>
      </c>
    </row>
    <row r="482" spans="1:17" ht="26.25" x14ac:dyDescent="0.25">
      <c r="A482" s="1">
        <v>9</v>
      </c>
      <c r="B482" s="1" t="s">
        <v>508</v>
      </c>
      <c r="C482" s="1">
        <v>2023</v>
      </c>
      <c r="D482" s="105" t="s">
        <v>873</v>
      </c>
      <c r="E482" s="31" t="s">
        <v>55</v>
      </c>
      <c r="F482" s="20" t="s">
        <v>64</v>
      </c>
      <c r="G482" s="21" t="s">
        <v>65</v>
      </c>
      <c r="H482" s="20" t="s">
        <v>66</v>
      </c>
      <c r="I482" s="19" t="s">
        <v>11</v>
      </c>
      <c r="J482" s="31" t="s">
        <v>11</v>
      </c>
      <c r="K482" s="19" t="s">
        <v>11</v>
      </c>
      <c r="L482" s="30" t="s">
        <v>875</v>
      </c>
      <c r="M482" s="32">
        <v>1931.9</v>
      </c>
      <c r="N482" s="20" t="s">
        <v>22</v>
      </c>
      <c r="O482" s="19" t="s">
        <v>11</v>
      </c>
      <c r="P482" s="88">
        <v>45266</v>
      </c>
      <c r="Q482" s="1" t="s">
        <v>11</v>
      </c>
    </row>
    <row r="483" spans="1:17" ht="15" x14ac:dyDescent="0.25">
      <c r="A483" s="1">
        <v>10</v>
      </c>
      <c r="B483" s="1" t="s">
        <v>508</v>
      </c>
      <c r="C483" s="1">
        <v>2023</v>
      </c>
      <c r="D483" s="105" t="s">
        <v>131</v>
      </c>
      <c r="E483" s="31" t="s">
        <v>16</v>
      </c>
      <c r="F483" s="20" t="s">
        <v>64</v>
      </c>
      <c r="G483" s="21" t="s">
        <v>71</v>
      </c>
      <c r="H483" s="20" t="s">
        <v>1060</v>
      </c>
      <c r="I483" s="19" t="s">
        <v>11</v>
      </c>
      <c r="J483" s="31" t="s">
        <v>11</v>
      </c>
      <c r="K483" s="19" t="s">
        <v>11</v>
      </c>
      <c r="L483" s="30" t="s">
        <v>17</v>
      </c>
      <c r="M483" s="32">
        <v>4800</v>
      </c>
      <c r="N483" s="59" t="s">
        <v>19</v>
      </c>
      <c r="O483" s="61" t="s">
        <v>525</v>
      </c>
      <c r="P483" s="88">
        <v>45266</v>
      </c>
      <c r="Q483" s="62" t="s">
        <v>11</v>
      </c>
    </row>
    <row r="484" spans="1:17" ht="25.5" x14ac:dyDescent="0.2">
      <c r="A484" s="1">
        <v>11</v>
      </c>
      <c r="B484" s="1" t="s">
        <v>508</v>
      </c>
      <c r="C484" s="1">
        <v>2023</v>
      </c>
      <c r="D484" s="18" t="s">
        <v>123</v>
      </c>
      <c r="E484" s="31" t="s">
        <v>54</v>
      </c>
      <c r="F484" s="20" t="s">
        <v>64</v>
      </c>
      <c r="G484" s="21" t="s">
        <v>65</v>
      </c>
      <c r="H484" s="20" t="s">
        <v>129</v>
      </c>
      <c r="I484" s="19" t="s">
        <v>11</v>
      </c>
      <c r="J484" s="31" t="s">
        <v>11</v>
      </c>
      <c r="K484" s="19" t="s">
        <v>11</v>
      </c>
      <c r="L484" s="30" t="s">
        <v>320</v>
      </c>
      <c r="M484" s="82">
        <v>4295</v>
      </c>
      <c r="N484" s="20" t="s">
        <v>19</v>
      </c>
      <c r="O484" s="19" t="s">
        <v>11</v>
      </c>
      <c r="P484" s="88">
        <v>45266</v>
      </c>
      <c r="Q484" s="1" t="s">
        <v>11</v>
      </c>
    </row>
    <row r="485" spans="1:17" ht="26.25" x14ac:dyDescent="0.25">
      <c r="A485" s="1">
        <v>12</v>
      </c>
      <c r="B485" s="1" t="s">
        <v>508</v>
      </c>
      <c r="C485" s="1">
        <v>2023</v>
      </c>
      <c r="D485" s="105" t="s">
        <v>876</v>
      </c>
      <c r="E485" s="31" t="s">
        <v>54</v>
      </c>
      <c r="F485" s="20" t="s">
        <v>64</v>
      </c>
      <c r="G485" s="21" t="s">
        <v>65</v>
      </c>
      <c r="H485" s="20" t="s">
        <v>129</v>
      </c>
      <c r="I485" s="19" t="s">
        <v>11</v>
      </c>
      <c r="J485" s="31" t="s">
        <v>11</v>
      </c>
      <c r="K485" s="19" t="s">
        <v>11</v>
      </c>
      <c r="L485" s="30" t="s">
        <v>874</v>
      </c>
      <c r="M485" s="32">
        <v>2600</v>
      </c>
      <c r="N485" s="20" t="s">
        <v>19</v>
      </c>
      <c r="O485" s="19" t="s">
        <v>11</v>
      </c>
      <c r="P485" s="88">
        <v>45266</v>
      </c>
      <c r="Q485" s="1" t="s">
        <v>11</v>
      </c>
    </row>
    <row r="486" spans="1:17" s="75" customFormat="1" ht="90" x14ac:dyDescent="0.25">
      <c r="A486" s="10">
        <v>13</v>
      </c>
      <c r="B486" s="10" t="s">
        <v>508</v>
      </c>
      <c r="C486" s="10">
        <v>2023</v>
      </c>
      <c r="D486" s="136" t="s">
        <v>897</v>
      </c>
      <c r="E486" s="70" t="s">
        <v>534</v>
      </c>
      <c r="F486" s="71" t="s">
        <v>64</v>
      </c>
      <c r="G486" s="71" t="s">
        <v>39</v>
      </c>
      <c r="H486" s="71" t="s">
        <v>76</v>
      </c>
      <c r="I486" s="10" t="s">
        <v>11</v>
      </c>
      <c r="J486" s="70" t="s">
        <v>11</v>
      </c>
      <c r="K486" s="10" t="s">
        <v>11</v>
      </c>
      <c r="L486" s="73" t="s">
        <v>898</v>
      </c>
      <c r="M486" s="74">
        <v>15000</v>
      </c>
      <c r="N486" s="71" t="s">
        <v>19</v>
      </c>
      <c r="O486" s="8" t="s">
        <v>889</v>
      </c>
      <c r="P486" s="132">
        <v>45266</v>
      </c>
      <c r="Q486" s="10" t="s">
        <v>11</v>
      </c>
    </row>
    <row r="487" spans="1:17" ht="26.25" x14ac:dyDescent="0.25">
      <c r="A487" s="1">
        <v>14</v>
      </c>
      <c r="B487" s="1" t="s">
        <v>508</v>
      </c>
      <c r="C487" s="1">
        <v>2023</v>
      </c>
      <c r="D487" s="105" t="s">
        <v>878</v>
      </c>
      <c r="E487" s="31" t="s">
        <v>54</v>
      </c>
      <c r="F487" s="20" t="s">
        <v>64</v>
      </c>
      <c r="G487" s="21" t="s">
        <v>65</v>
      </c>
      <c r="H487" s="20" t="s">
        <v>129</v>
      </c>
      <c r="I487" s="19" t="s">
        <v>11</v>
      </c>
      <c r="J487" s="31" t="s">
        <v>11</v>
      </c>
      <c r="K487" s="19" t="s">
        <v>11</v>
      </c>
      <c r="L487" s="30" t="s">
        <v>877</v>
      </c>
      <c r="M487" s="32">
        <v>1695</v>
      </c>
      <c r="N487" s="20" t="s">
        <v>19</v>
      </c>
      <c r="O487" s="19" t="s">
        <v>11</v>
      </c>
      <c r="P487" s="88">
        <v>45266</v>
      </c>
      <c r="Q487" s="1" t="s">
        <v>11</v>
      </c>
    </row>
    <row r="488" spans="1:17" ht="25.5" x14ac:dyDescent="0.2">
      <c r="A488" s="1">
        <v>15</v>
      </c>
      <c r="B488" s="1" t="s">
        <v>508</v>
      </c>
      <c r="C488" s="1">
        <v>2023</v>
      </c>
      <c r="D488" s="18" t="s">
        <v>121</v>
      </c>
      <c r="E488" s="31" t="s">
        <v>57</v>
      </c>
      <c r="F488" s="20" t="s">
        <v>64</v>
      </c>
      <c r="G488" s="21" t="s">
        <v>65</v>
      </c>
      <c r="H488" s="20" t="s">
        <v>13</v>
      </c>
      <c r="I488" s="19" t="s">
        <v>11</v>
      </c>
      <c r="J488" s="31" t="s">
        <v>11</v>
      </c>
      <c r="K488" s="19" t="s">
        <v>11</v>
      </c>
      <c r="L488" s="30" t="s">
        <v>317</v>
      </c>
      <c r="M488" s="32">
        <v>12500</v>
      </c>
      <c r="N488" s="20" t="s">
        <v>19</v>
      </c>
      <c r="O488" s="19" t="s">
        <v>516</v>
      </c>
      <c r="P488" s="88">
        <v>45266</v>
      </c>
      <c r="Q488" s="1" t="s">
        <v>517</v>
      </c>
    </row>
    <row r="489" spans="1:17" ht="26.25" x14ac:dyDescent="0.25">
      <c r="A489" s="1">
        <v>16</v>
      </c>
      <c r="B489" s="1" t="s">
        <v>508</v>
      </c>
      <c r="C489" s="1">
        <v>2023</v>
      </c>
      <c r="D489" s="154" t="s">
        <v>808</v>
      </c>
      <c r="E489" s="147" t="s">
        <v>402</v>
      </c>
      <c r="F489" s="148" t="s">
        <v>51</v>
      </c>
      <c r="G489" s="149" t="s">
        <v>100</v>
      </c>
      <c r="H489" s="144" t="s">
        <v>11</v>
      </c>
      <c r="I489" s="19">
        <v>5</v>
      </c>
      <c r="J489" s="147" t="s">
        <v>11</v>
      </c>
      <c r="K489" s="145" t="s">
        <v>11</v>
      </c>
      <c r="L489" s="30" t="s">
        <v>884</v>
      </c>
      <c r="M489" s="32">
        <v>2000</v>
      </c>
      <c r="N489" s="20" t="s">
        <v>19</v>
      </c>
      <c r="O489" s="19" t="s">
        <v>883</v>
      </c>
      <c r="P489" s="88">
        <v>45271</v>
      </c>
      <c r="Q489" s="1" t="s">
        <v>11</v>
      </c>
    </row>
    <row r="490" spans="1:17" s="75" customFormat="1" ht="26.25" x14ac:dyDescent="0.25">
      <c r="A490" s="10">
        <v>17</v>
      </c>
      <c r="B490" s="10" t="s">
        <v>508</v>
      </c>
      <c r="C490" s="10">
        <v>2023</v>
      </c>
      <c r="D490" s="136" t="s">
        <v>969</v>
      </c>
      <c r="E490" s="70" t="s">
        <v>515</v>
      </c>
      <c r="F490" s="71" t="s">
        <v>64</v>
      </c>
      <c r="G490" s="72" t="s">
        <v>77</v>
      </c>
      <c r="H490" s="71" t="s">
        <v>118</v>
      </c>
      <c r="I490" s="8" t="s">
        <v>11</v>
      </c>
      <c r="J490" s="70" t="s">
        <v>11</v>
      </c>
      <c r="K490" s="8" t="s">
        <v>11</v>
      </c>
      <c r="L490" s="73" t="s">
        <v>968</v>
      </c>
      <c r="M490" s="74">
        <v>262.55</v>
      </c>
      <c r="N490" s="71" t="s">
        <v>19</v>
      </c>
      <c r="O490" s="8" t="s">
        <v>11</v>
      </c>
      <c r="P490" s="132">
        <v>45272</v>
      </c>
      <c r="Q490" s="10" t="s">
        <v>11</v>
      </c>
    </row>
    <row r="491" spans="1:17" s="75" customFormat="1" ht="26.25" x14ac:dyDescent="0.25">
      <c r="A491" s="10">
        <v>18</v>
      </c>
      <c r="B491" s="10" t="s">
        <v>508</v>
      </c>
      <c r="C491" s="10">
        <v>2023</v>
      </c>
      <c r="D491" s="136" t="s">
        <v>969</v>
      </c>
      <c r="E491" s="70" t="s">
        <v>515</v>
      </c>
      <c r="F491" s="71" t="s">
        <v>64</v>
      </c>
      <c r="G491" s="72" t="s">
        <v>77</v>
      </c>
      <c r="H491" s="71" t="s">
        <v>118</v>
      </c>
      <c r="I491" s="8" t="s">
        <v>11</v>
      </c>
      <c r="J491" s="70" t="s">
        <v>11</v>
      </c>
      <c r="K491" s="8" t="s">
        <v>11</v>
      </c>
      <c r="L491" s="73" t="s">
        <v>968</v>
      </c>
      <c r="M491" s="74">
        <v>560.20000000000005</v>
      </c>
      <c r="N491" s="71" t="s">
        <v>19</v>
      </c>
      <c r="O491" s="8" t="s">
        <v>11</v>
      </c>
      <c r="P491" s="132">
        <v>45274</v>
      </c>
      <c r="Q491" s="10" t="s">
        <v>11</v>
      </c>
    </row>
    <row r="492" spans="1:17" ht="24.75" customHeight="1" x14ac:dyDescent="0.25">
      <c r="A492" s="1">
        <v>19</v>
      </c>
      <c r="B492" s="1" t="s">
        <v>508</v>
      </c>
      <c r="C492" s="1">
        <v>2023</v>
      </c>
      <c r="D492" s="105" t="s">
        <v>817</v>
      </c>
      <c r="E492" s="31" t="s">
        <v>512</v>
      </c>
      <c r="F492" s="20" t="s">
        <v>64</v>
      </c>
      <c r="G492" s="21" t="s">
        <v>23</v>
      </c>
      <c r="H492" s="20" t="s">
        <v>69</v>
      </c>
      <c r="I492" s="1" t="s">
        <v>11</v>
      </c>
      <c r="J492" s="31" t="s">
        <v>11</v>
      </c>
      <c r="K492" s="1" t="s">
        <v>11</v>
      </c>
      <c r="L492" s="30" t="s">
        <v>871</v>
      </c>
      <c r="M492" s="32">
        <v>1500</v>
      </c>
      <c r="N492" s="20" t="s">
        <v>0</v>
      </c>
      <c r="O492" s="19" t="s">
        <v>885</v>
      </c>
      <c r="P492" s="88">
        <v>45274</v>
      </c>
      <c r="Q492" s="19" t="s">
        <v>11</v>
      </c>
    </row>
    <row r="493" spans="1:17" s="77" customFormat="1" ht="16.5" customHeight="1" x14ac:dyDescent="0.2">
      <c r="A493" s="8">
        <v>20</v>
      </c>
      <c r="B493" s="8" t="s">
        <v>508</v>
      </c>
      <c r="C493" s="8">
        <v>2023</v>
      </c>
      <c r="D493" s="8" t="s">
        <v>966</v>
      </c>
      <c r="E493" s="70" t="s">
        <v>908</v>
      </c>
      <c r="F493" s="71" t="s">
        <v>64</v>
      </c>
      <c r="G493" s="72" t="s">
        <v>77</v>
      </c>
      <c r="H493" s="71" t="s">
        <v>154</v>
      </c>
      <c r="I493" s="8" t="s">
        <v>11</v>
      </c>
      <c r="J493" s="135" t="s">
        <v>11</v>
      </c>
      <c r="K493" s="8" t="s">
        <v>11</v>
      </c>
      <c r="L493" s="73" t="s">
        <v>967</v>
      </c>
      <c r="M493" s="76">
        <v>355</v>
      </c>
      <c r="N493" s="71" t="s">
        <v>0</v>
      </c>
      <c r="O493" s="159" t="s">
        <v>11</v>
      </c>
      <c r="P493" s="132">
        <v>45274</v>
      </c>
      <c r="Q493" s="8" t="s">
        <v>11</v>
      </c>
    </row>
    <row r="494" spans="1:17" ht="26.25" x14ac:dyDescent="0.25">
      <c r="A494" s="1">
        <v>21</v>
      </c>
      <c r="B494" s="1" t="s">
        <v>508</v>
      </c>
      <c r="C494" s="1">
        <v>2023</v>
      </c>
      <c r="D494" s="105" t="s">
        <v>788</v>
      </c>
      <c r="E494" s="31" t="s">
        <v>787</v>
      </c>
      <c r="F494" s="20" t="s">
        <v>64</v>
      </c>
      <c r="G494" s="21" t="s">
        <v>71</v>
      </c>
      <c r="H494" s="20" t="s">
        <v>72</v>
      </c>
      <c r="I494" s="1" t="s">
        <v>11</v>
      </c>
      <c r="J494" s="31" t="s">
        <v>11</v>
      </c>
      <c r="K494" s="1" t="s">
        <v>11</v>
      </c>
      <c r="L494" s="30" t="s">
        <v>882</v>
      </c>
      <c r="M494" s="32">
        <v>2040</v>
      </c>
      <c r="N494" s="20" t="s">
        <v>0</v>
      </c>
      <c r="O494" s="19" t="s">
        <v>879</v>
      </c>
      <c r="P494" s="88">
        <v>45274</v>
      </c>
      <c r="Q494" s="1" t="s">
        <v>11</v>
      </c>
    </row>
    <row r="495" spans="1:17" ht="25.5" x14ac:dyDescent="0.2">
      <c r="A495" s="1">
        <v>22</v>
      </c>
      <c r="B495" s="1" t="s">
        <v>508</v>
      </c>
      <c r="C495" s="1">
        <v>2023</v>
      </c>
      <c r="D495" s="18" t="s">
        <v>601</v>
      </c>
      <c r="E495" s="31" t="s">
        <v>56</v>
      </c>
      <c r="F495" s="20" t="s">
        <v>64</v>
      </c>
      <c r="G495" s="21" t="s">
        <v>65</v>
      </c>
      <c r="H495" s="20" t="s">
        <v>67</v>
      </c>
      <c r="I495" s="19" t="s">
        <v>11</v>
      </c>
      <c r="J495" s="31" t="s">
        <v>11</v>
      </c>
      <c r="K495" s="19" t="s">
        <v>11</v>
      </c>
      <c r="L495" s="30" t="s">
        <v>321</v>
      </c>
      <c r="M495" s="32">
        <v>585.6</v>
      </c>
      <c r="N495" s="20" t="s">
        <v>0</v>
      </c>
      <c r="O495" s="19" t="s">
        <v>11</v>
      </c>
      <c r="P495" s="88">
        <v>45275</v>
      </c>
      <c r="Q495" s="33" t="s">
        <v>511</v>
      </c>
    </row>
    <row r="496" spans="1:17" ht="26.25" x14ac:dyDescent="0.25">
      <c r="A496" s="1">
        <v>23</v>
      </c>
      <c r="B496" s="1" t="s">
        <v>508</v>
      </c>
      <c r="C496" s="1">
        <v>2023</v>
      </c>
      <c r="D496" s="105" t="s">
        <v>123</v>
      </c>
      <c r="E496" s="31" t="s">
        <v>54</v>
      </c>
      <c r="F496" s="20" t="s">
        <v>64</v>
      </c>
      <c r="G496" s="21" t="s">
        <v>65</v>
      </c>
      <c r="H496" s="20" t="s">
        <v>129</v>
      </c>
      <c r="I496" s="19" t="s">
        <v>11</v>
      </c>
      <c r="J496" s="31" t="s">
        <v>11</v>
      </c>
      <c r="K496" s="19" t="s">
        <v>11</v>
      </c>
      <c r="L496" s="30" t="s">
        <v>514</v>
      </c>
      <c r="M496" s="32">
        <v>5386.25</v>
      </c>
      <c r="N496" s="20" t="s">
        <v>19</v>
      </c>
      <c r="O496" s="19" t="s">
        <v>11</v>
      </c>
      <c r="P496" s="88">
        <v>45278</v>
      </c>
      <c r="Q496" s="10" t="s">
        <v>11</v>
      </c>
    </row>
    <row r="497" spans="1:17" s="75" customFormat="1" ht="15" x14ac:dyDescent="0.25">
      <c r="A497" s="10">
        <v>24</v>
      </c>
      <c r="B497" s="10" t="s">
        <v>508</v>
      </c>
      <c r="C497" s="10">
        <v>2023</v>
      </c>
      <c r="D497" s="136" t="s">
        <v>888</v>
      </c>
      <c r="E497" s="70" t="s">
        <v>24</v>
      </c>
      <c r="F497" s="20" t="s">
        <v>64</v>
      </c>
      <c r="G497" s="21" t="s">
        <v>23</v>
      </c>
      <c r="H497" s="20" t="s">
        <v>68</v>
      </c>
      <c r="I497" s="19" t="s">
        <v>11</v>
      </c>
      <c r="J497" s="31" t="s">
        <v>11</v>
      </c>
      <c r="K497" s="19" t="s">
        <v>11</v>
      </c>
      <c r="L497" s="73" t="s">
        <v>887</v>
      </c>
      <c r="M497" s="74">
        <v>46.9</v>
      </c>
      <c r="N497" s="71" t="s">
        <v>22</v>
      </c>
      <c r="O497" s="8" t="s">
        <v>11</v>
      </c>
      <c r="P497" s="132">
        <v>45280</v>
      </c>
      <c r="Q497" s="10" t="s">
        <v>11</v>
      </c>
    </row>
    <row r="498" spans="1:17" s="75" customFormat="1" ht="15" x14ac:dyDescent="0.25">
      <c r="A498" s="10">
        <v>25</v>
      </c>
      <c r="B498" s="10" t="s">
        <v>508</v>
      </c>
      <c r="C498" s="10">
        <v>2023</v>
      </c>
      <c r="D498" s="136" t="s">
        <v>888</v>
      </c>
      <c r="E498" s="70" t="s">
        <v>24</v>
      </c>
      <c r="F498" s="20" t="s">
        <v>64</v>
      </c>
      <c r="G498" s="21" t="s">
        <v>23</v>
      </c>
      <c r="H498" s="20" t="s">
        <v>68</v>
      </c>
      <c r="I498" s="19" t="s">
        <v>11</v>
      </c>
      <c r="J498" s="31" t="s">
        <v>11</v>
      </c>
      <c r="K498" s="19" t="s">
        <v>11</v>
      </c>
      <c r="L498" s="73" t="s">
        <v>886</v>
      </c>
      <c r="M498" s="74">
        <v>145.38</v>
      </c>
      <c r="N498" s="71" t="s">
        <v>22</v>
      </c>
      <c r="O498" s="8" t="s">
        <v>11</v>
      </c>
      <c r="P498" s="132">
        <v>45280</v>
      </c>
      <c r="Q498" s="10" t="s">
        <v>11</v>
      </c>
    </row>
    <row r="499" spans="1:17" x14ac:dyDescent="0.2">
      <c r="A499" s="1">
        <v>26</v>
      </c>
      <c r="B499" s="1" t="s">
        <v>508</v>
      </c>
      <c r="C499" s="1">
        <v>2023</v>
      </c>
      <c r="D499" s="19" t="s">
        <v>120</v>
      </c>
      <c r="E499" s="31" t="s">
        <v>21</v>
      </c>
      <c r="F499" s="19" t="s">
        <v>11</v>
      </c>
      <c r="G499" s="21" t="s">
        <v>11</v>
      </c>
      <c r="H499" s="20" t="s">
        <v>11</v>
      </c>
      <c r="I499" s="19" t="s">
        <v>11</v>
      </c>
      <c r="J499" s="31" t="s">
        <v>11</v>
      </c>
      <c r="K499" s="19" t="s">
        <v>52</v>
      </c>
      <c r="L499" s="30" t="s">
        <v>20</v>
      </c>
      <c r="M499" s="32">
        <v>145.30000000000001</v>
      </c>
      <c r="N499" s="20" t="s">
        <v>18</v>
      </c>
      <c r="O499" s="8" t="s">
        <v>11</v>
      </c>
      <c r="P499" s="88">
        <v>45280</v>
      </c>
      <c r="Q499" s="1" t="s">
        <v>11</v>
      </c>
    </row>
    <row r="500" spans="1:17" x14ac:dyDescent="0.2">
      <c r="A500" s="1">
        <v>27</v>
      </c>
      <c r="B500" s="1" t="s">
        <v>508</v>
      </c>
      <c r="C500" s="1">
        <v>2023</v>
      </c>
      <c r="D500" s="19" t="s">
        <v>120</v>
      </c>
      <c r="E500" s="31" t="s">
        <v>21</v>
      </c>
      <c r="F500" s="19" t="s">
        <v>11</v>
      </c>
      <c r="G500" s="21" t="s">
        <v>11</v>
      </c>
      <c r="H500" s="20" t="s">
        <v>11</v>
      </c>
      <c r="I500" s="19" t="s">
        <v>11</v>
      </c>
      <c r="J500" s="31" t="s">
        <v>11</v>
      </c>
      <c r="K500" s="19" t="s">
        <v>52</v>
      </c>
      <c r="L500" s="30" t="s">
        <v>20</v>
      </c>
      <c r="M500" s="32">
        <v>145.30000000000001</v>
      </c>
      <c r="N500" s="20" t="s">
        <v>18</v>
      </c>
      <c r="O500" s="8" t="s">
        <v>11</v>
      </c>
      <c r="P500" s="88">
        <v>45280</v>
      </c>
      <c r="Q500" s="1" t="s">
        <v>11</v>
      </c>
    </row>
    <row r="501" spans="1:17" x14ac:dyDescent="0.2">
      <c r="A501" s="1">
        <v>28</v>
      </c>
      <c r="B501" s="1" t="s">
        <v>508</v>
      </c>
      <c r="C501" s="1">
        <v>2023</v>
      </c>
      <c r="D501" s="19" t="s">
        <v>120</v>
      </c>
      <c r="E501" s="31" t="s">
        <v>21</v>
      </c>
      <c r="F501" s="19" t="s">
        <v>11</v>
      </c>
      <c r="G501" s="21" t="s">
        <v>11</v>
      </c>
      <c r="H501" s="20" t="s">
        <v>11</v>
      </c>
      <c r="I501" s="19" t="s">
        <v>11</v>
      </c>
      <c r="J501" s="31" t="s">
        <v>11</v>
      </c>
      <c r="K501" s="19" t="s">
        <v>52</v>
      </c>
      <c r="L501" s="30" t="s">
        <v>20</v>
      </c>
      <c r="M501" s="32">
        <v>145.30000000000001</v>
      </c>
      <c r="N501" s="20" t="s">
        <v>18</v>
      </c>
      <c r="O501" s="8" t="s">
        <v>11</v>
      </c>
      <c r="P501" s="88">
        <v>45280</v>
      </c>
      <c r="Q501" s="1" t="s">
        <v>11</v>
      </c>
    </row>
    <row r="502" spans="1:17" s="75" customFormat="1" ht="15" x14ac:dyDescent="0.25">
      <c r="A502" s="10">
        <v>29</v>
      </c>
      <c r="B502" s="10" t="s">
        <v>508</v>
      </c>
      <c r="C502" s="10">
        <v>2023</v>
      </c>
      <c r="D502" s="136" t="s">
        <v>156</v>
      </c>
      <c r="E502" s="70" t="s">
        <v>32</v>
      </c>
      <c r="F502" s="71" t="s">
        <v>64</v>
      </c>
      <c r="G502" s="72" t="s">
        <v>10</v>
      </c>
      <c r="H502" s="71" t="s">
        <v>154</v>
      </c>
      <c r="I502" s="8" t="s">
        <v>11</v>
      </c>
      <c r="J502" s="70" t="s">
        <v>11</v>
      </c>
      <c r="K502" s="8" t="s">
        <v>11</v>
      </c>
      <c r="L502" s="73" t="s">
        <v>185</v>
      </c>
      <c r="M502" s="74">
        <v>361.38</v>
      </c>
      <c r="N502" s="71" t="s">
        <v>0</v>
      </c>
      <c r="O502" s="8" t="s">
        <v>890</v>
      </c>
      <c r="P502" s="132">
        <v>45282</v>
      </c>
      <c r="Q502" s="10" t="s">
        <v>11</v>
      </c>
    </row>
    <row r="503" spans="1:17" ht="24.75" customHeight="1" x14ac:dyDescent="0.25">
      <c r="A503" s="1">
        <v>30</v>
      </c>
      <c r="B503" s="1" t="s">
        <v>508</v>
      </c>
      <c r="C503" s="1">
        <v>2023</v>
      </c>
      <c r="D503" s="105" t="s">
        <v>124</v>
      </c>
      <c r="E503" s="78" t="s">
        <v>42</v>
      </c>
      <c r="F503" s="20" t="s">
        <v>64</v>
      </c>
      <c r="G503" s="21" t="s">
        <v>23</v>
      </c>
      <c r="H503" s="20" t="s">
        <v>161</v>
      </c>
      <c r="I503" s="19" t="s">
        <v>11</v>
      </c>
      <c r="J503" s="31" t="s">
        <v>11</v>
      </c>
      <c r="K503" s="19" t="s">
        <v>11</v>
      </c>
      <c r="L503" s="30" t="s">
        <v>429</v>
      </c>
      <c r="M503" s="32">
        <v>1467.07</v>
      </c>
      <c r="N503" s="20" t="s">
        <v>0</v>
      </c>
      <c r="O503" s="19" t="s">
        <v>893</v>
      </c>
      <c r="P503" s="88">
        <v>45286</v>
      </c>
      <c r="Q503" s="1" t="s">
        <v>11</v>
      </c>
    </row>
    <row r="504" spans="1:17" ht="26.25" x14ac:dyDescent="0.25">
      <c r="A504" s="1">
        <v>31</v>
      </c>
      <c r="B504" s="1" t="s">
        <v>508</v>
      </c>
      <c r="C504" s="1">
        <v>2023</v>
      </c>
      <c r="D504" s="105" t="s">
        <v>961</v>
      </c>
      <c r="E504" s="31" t="s">
        <v>55</v>
      </c>
      <c r="F504" s="20" t="s">
        <v>64</v>
      </c>
      <c r="G504" s="21" t="s">
        <v>65</v>
      </c>
      <c r="H504" s="20" t="s">
        <v>66</v>
      </c>
      <c r="I504" s="19" t="s">
        <v>11</v>
      </c>
      <c r="J504" s="31" t="s">
        <v>11</v>
      </c>
      <c r="K504" s="19" t="s">
        <v>11</v>
      </c>
      <c r="L504" s="30" t="s">
        <v>962</v>
      </c>
      <c r="M504" s="32">
        <v>2119.0300000000002</v>
      </c>
      <c r="N504" s="20" t="s">
        <v>22</v>
      </c>
      <c r="O504" s="19" t="s">
        <v>11</v>
      </c>
      <c r="P504" s="88">
        <v>45287</v>
      </c>
      <c r="Q504" s="1" t="s">
        <v>11</v>
      </c>
    </row>
    <row r="505" spans="1:17" ht="25.5" x14ac:dyDescent="0.2">
      <c r="A505" s="1">
        <v>32</v>
      </c>
      <c r="B505" s="1" t="s">
        <v>508</v>
      </c>
      <c r="C505" s="1">
        <v>2023</v>
      </c>
      <c r="D505" s="18" t="s">
        <v>961</v>
      </c>
      <c r="E505" s="31" t="s">
        <v>55</v>
      </c>
      <c r="F505" s="20" t="s">
        <v>64</v>
      </c>
      <c r="G505" s="21" t="s">
        <v>65</v>
      </c>
      <c r="H505" s="20" t="s">
        <v>66</v>
      </c>
      <c r="I505" s="19" t="s">
        <v>11</v>
      </c>
      <c r="J505" s="31" t="s">
        <v>11</v>
      </c>
      <c r="K505" s="19" t="s">
        <v>11</v>
      </c>
      <c r="L505" s="30" t="s">
        <v>963</v>
      </c>
      <c r="M505" s="32">
        <v>660.04</v>
      </c>
      <c r="N505" s="24" t="s">
        <v>590</v>
      </c>
      <c r="O505" s="19"/>
      <c r="P505" s="88">
        <v>45287</v>
      </c>
      <c r="Q505" s="1" t="s">
        <v>11</v>
      </c>
    </row>
    <row r="506" spans="1:17" ht="38.25" x14ac:dyDescent="0.2">
      <c r="A506" s="1">
        <v>33</v>
      </c>
      <c r="B506" s="1" t="s">
        <v>508</v>
      </c>
      <c r="C506" s="1">
        <v>2023</v>
      </c>
      <c r="D506" s="18" t="s">
        <v>965</v>
      </c>
      <c r="E506" s="31" t="s">
        <v>513</v>
      </c>
      <c r="F506" s="20" t="s">
        <v>64</v>
      </c>
      <c r="G506" s="21" t="s">
        <v>65</v>
      </c>
      <c r="H506" s="20" t="s">
        <v>129</v>
      </c>
      <c r="I506" s="19" t="s">
        <v>11</v>
      </c>
      <c r="J506" s="31" t="s">
        <v>11</v>
      </c>
      <c r="K506" s="19" t="s">
        <v>11</v>
      </c>
      <c r="L506" s="30" t="s">
        <v>964</v>
      </c>
      <c r="M506" s="32">
        <v>8963.9</v>
      </c>
      <c r="N506" s="20" t="s">
        <v>19</v>
      </c>
      <c r="O506" s="19" t="s">
        <v>11</v>
      </c>
      <c r="P506" s="88">
        <v>45287</v>
      </c>
      <c r="Q506" s="8" t="s">
        <v>11</v>
      </c>
    </row>
    <row r="507" spans="1:17" s="75" customFormat="1" ht="77.25" x14ac:dyDescent="0.25">
      <c r="A507" s="10">
        <v>34</v>
      </c>
      <c r="B507" s="10" t="s">
        <v>508</v>
      </c>
      <c r="C507" s="10">
        <v>2023</v>
      </c>
      <c r="D507" s="136" t="s">
        <v>897</v>
      </c>
      <c r="E507" s="70" t="s">
        <v>534</v>
      </c>
      <c r="F507" s="71" t="s">
        <v>64</v>
      </c>
      <c r="G507" s="71" t="s">
        <v>39</v>
      </c>
      <c r="H507" s="71" t="s">
        <v>76</v>
      </c>
      <c r="I507" s="10" t="s">
        <v>11</v>
      </c>
      <c r="J507" s="70" t="s">
        <v>11</v>
      </c>
      <c r="K507" s="10" t="s">
        <v>11</v>
      </c>
      <c r="L507" s="73" t="s">
        <v>1074</v>
      </c>
      <c r="M507" s="74">
        <v>22450</v>
      </c>
      <c r="N507" s="71" t="s">
        <v>19</v>
      </c>
      <c r="O507" s="8" t="s">
        <v>889</v>
      </c>
      <c r="P507" s="132">
        <v>45287</v>
      </c>
      <c r="Q507" s="10" t="s">
        <v>11</v>
      </c>
    </row>
    <row r="508" spans="1:17" s="75" customFormat="1" ht="39" x14ac:dyDescent="0.25">
      <c r="A508" s="10">
        <v>35</v>
      </c>
      <c r="B508" s="10" t="s">
        <v>508</v>
      </c>
      <c r="C508" s="10">
        <v>2023</v>
      </c>
      <c r="D508" s="136" t="s">
        <v>900</v>
      </c>
      <c r="E508" s="8" t="s">
        <v>116</v>
      </c>
      <c r="F508" s="71" t="s">
        <v>93</v>
      </c>
      <c r="G508" s="72" t="s">
        <v>95</v>
      </c>
      <c r="H508" s="8" t="s">
        <v>11</v>
      </c>
      <c r="I508" s="8">
        <v>2</v>
      </c>
      <c r="J508" s="157" t="s">
        <v>895</v>
      </c>
      <c r="K508" s="10" t="s">
        <v>11</v>
      </c>
      <c r="L508" s="124" t="s">
        <v>903</v>
      </c>
      <c r="M508" s="74">
        <v>1314.89</v>
      </c>
      <c r="N508" s="71" t="s">
        <v>0</v>
      </c>
      <c r="O508" s="8" t="s">
        <v>904</v>
      </c>
      <c r="P508" s="132">
        <v>45288</v>
      </c>
      <c r="Q508" s="10" t="s">
        <v>11</v>
      </c>
    </row>
    <row r="509" spans="1:17" s="75" customFormat="1" ht="51.75" x14ac:dyDescent="0.25">
      <c r="A509" s="10">
        <v>36</v>
      </c>
      <c r="B509" s="10" t="s">
        <v>508</v>
      </c>
      <c r="C509" s="10">
        <v>2023</v>
      </c>
      <c r="D509" s="136" t="s">
        <v>899</v>
      </c>
      <c r="E509" s="8" t="s">
        <v>116</v>
      </c>
      <c r="F509" s="71" t="s">
        <v>81</v>
      </c>
      <c r="G509" s="72" t="s">
        <v>82</v>
      </c>
      <c r="H509" s="8" t="s">
        <v>11</v>
      </c>
      <c r="I509" s="8" t="s">
        <v>11</v>
      </c>
      <c r="J509" s="135" t="s">
        <v>894</v>
      </c>
      <c r="K509" s="10" t="s">
        <v>11</v>
      </c>
      <c r="L509" s="73" t="s">
        <v>905</v>
      </c>
      <c r="M509" s="74">
        <v>2103.41</v>
      </c>
      <c r="N509" s="71" t="s">
        <v>0</v>
      </c>
      <c r="O509" s="8" t="s">
        <v>906</v>
      </c>
      <c r="P509" s="132">
        <v>45288</v>
      </c>
      <c r="Q509" s="106" t="s">
        <v>907</v>
      </c>
    </row>
    <row r="510" spans="1:17" ht="27.75" customHeight="1" x14ac:dyDescent="0.25">
      <c r="A510" s="1">
        <v>37</v>
      </c>
      <c r="B510" s="1" t="s">
        <v>508</v>
      </c>
      <c r="C510" s="1">
        <v>2023</v>
      </c>
      <c r="D510" s="105" t="s">
        <v>817</v>
      </c>
      <c r="E510" s="31" t="s">
        <v>512</v>
      </c>
      <c r="F510" s="20" t="s">
        <v>64</v>
      </c>
      <c r="G510" s="21" t="s">
        <v>23</v>
      </c>
      <c r="H510" s="20" t="s">
        <v>69</v>
      </c>
      <c r="I510" s="1" t="s">
        <v>11</v>
      </c>
      <c r="J510" s="31" t="s">
        <v>11</v>
      </c>
      <c r="K510" s="1" t="s">
        <v>11</v>
      </c>
      <c r="L510" s="30" t="s">
        <v>959</v>
      </c>
      <c r="M510" s="32">
        <v>250</v>
      </c>
      <c r="N510" s="20" t="s">
        <v>0</v>
      </c>
      <c r="O510" s="19" t="s">
        <v>896</v>
      </c>
      <c r="P510" s="88">
        <v>45289</v>
      </c>
      <c r="Q510" s="1" t="s">
        <v>11</v>
      </c>
    </row>
  </sheetData>
  <autoFilter ref="A1:Q510"/>
  <phoneticPr fontId="7" type="noConversion"/>
  <hyperlinks>
    <hyperlink ref="D2" r:id="rId1"/>
    <hyperlink ref="D3" r:id="rId2"/>
    <hyperlink ref="D4" r:id="rId3"/>
    <hyperlink ref="D7" r:id="rId4"/>
    <hyperlink ref="D8" r:id="rId5"/>
    <hyperlink ref="D11" r:id="rId6"/>
    <hyperlink ref="D12" r:id="rId7"/>
    <hyperlink ref="D13" r:id="rId8"/>
    <hyperlink ref="D14" r:id="rId9"/>
    <hyperlink ref="D15" r:id="rId10"/>
    <hyperlink ref="D17" r:id="rId11"/>
    <hyperlink ref="D18" r:id="rId12"/>
    <hyperlink ref="D19" r:id="rId13"/>
    <hyperlink ref="D20" r:id="rId14"/>
    <hyperlink ref="D21" r:id="rId15"/>
    <hyperlink ref="D23" r:id="rId16"/>
    <hyperlink ref="D24" r:id="rId17"/>
    <hyperlink ref="D22" r:id="rId18"/>
    <hyperlink ref="D28" r:id="rId19"/>
    <hyperlink ref="D25" r:id="rId20"/>
    <hyperlink ref="D26" r:id="rId21"/>
    <hyperlink ref="D29" r:id="rId22"/>
    <hyperlink ref="D27" r:id="rId23"/>
    <hyperlink ref="D30" r:id="rId24"/>
    <hyperlink ref="D31" r:id="rId25"/>
    <hyperlink ref="D32" r:id="rId26"/>
    <hyperlink ref="D36" r:id="rId27"/>
    <hyperlink ref="D37" r:id="rId28"/>
    <hyperlink ref="D39" r:id="rId29"/>
    <hyperlink ref="D41" r:id="rId30"/>
    <hyperlink ref="D42" r:id="rId31"/>
    <hyperlink ref="D43" r:id="rId32"/>
    <hyperlink ref="D64" r:id="rId33"/>
    <hyperlink ref="D60" r:id="rId34"/>
    <hyperlink ref="D38" r:id="rId35"/>
    <hyperlink ref="D40" r:id="rId36"/>
    <hyperlink ref="D44" r:id="rId37"/>
    <hyperlink ref="D46" r:id="rId38"/>
    <hyperlink ref="D47" r:id="rId39"/>
    <hyperlink ref="D72" r:id="rId40"/>
    <hyperlink ref="D73" r:id="rId41"/>
    <hyperlink ref="D83" r:id="rId42"/>
    <hyperlink ref="D48" r:id="rId43"/>
    <hyperlink ref="D80" r:id="rId44"/>
    <hyperlink ref="D49" r:id="rId45"/>
    <hyperlink ref="D82" r:id="rId46"/>
    <hyperlink ref="D50" r:id="rId47"/>
    <hyperlink ref="D86" r:id="rId48"/>
    <hyperlink ref="D51" r:id="rId49"/>
    <hyperlink ref="D81" r:id="rId50"/>
    <hyperlink ref="D52" r:id="rId51"/>
    <hyperlink ref="D53" r:id="rId52"/>
    <hyperlink ref="D54" r:id="rId53"/>
    <hyperlink ref="D56" r:id="rId54"/>
    <hyperlink ref="D55" r:id="rId55"/>
    <hyperlink ref="D57" r:id="rId56"/>
    <hyperlink ref="D88" r:id="rId57"/>
    <hyperlink ref="D89" r:id="rId58"/>
    <hyperlink ref="D58" r:id="rId59"/>
    <hyperlink ref="D59" r:id="rId60"/>
    <hyperlink ref="D106" r:id="rId61"/>
    <hyperlink ref="D61" r:id="rId62"/>
    <hyperlink ref="D62" r:id="rId63"/>
    <hyperlink ref="D63" r:id="rId64"/>
    <hyperlink ref="D65" r:id="rId65"/>
    <hyperlink ref="D66" r:id="rId66"/>
    <hyperlink ref="D67" r:id="rId67"/>
    <hyperlink ref="D75" r:id="rId68"/>
    <hyperlink ref="D77" r:id="rId69"/>
    <hyperlink ref="D78" r:id="rId70"/>
    <hyperlink ref="D79" r:id="rId71"/>
    <hyperlink ref="D84" r:id="rId72"/>
    <hyperlink ref="D85" r:id="rId73"/>
    <hyperlink ref="D87" r:id="rId74"/>
    <hyperlink ref="D93" r:id="rId75"/>
    <hyperlink ref="D102" r:id="rId76"/>
    <hyperlink ref="D103" r:id="rId77"/>
    <hyperlink ref="D96" r:id="rId78"/>
    <hyperlink ref="D95" r:id="rId79"/>
    <hyperlink ref="D99" r:id="rId80"/>
    <hyperlink ref="D101" r:id="rId81"/>
    <hyperlink ref="D100" r:id="rId82"/>
    <hyperlink ref="D94" r:id="rId83"/>
    <hyperlink ref="D97" r:id="rId84"/>
    <hyperlink ref="D98" r:id="rId85"/>
    <hyperlink ref="D104" r:id="rId86"/>
    <hyperlink ref="D105" r:id="rId87"/>
    <hyperlink ref="D107" r:id="rId88"/>
    <hyperlink ref="D108" r:id="rId89"/>
    <hyperlink ref="D112" r:id="rId90"/>
    <hyperlink ref="D111" r:id="rId91"/>
    <hyperlink ref="D113" r:id="rId92"/>
    <hyperlink ref="D110" r:id="rId93"/>
    <hyperlink ref="D109" r:id="rId94"/>
    <hyperlink ref="D116" r:id="rId95"/>
    <hyperlink ref="D158" r:id="rId96"/>
    <hyperlink ref="D195" r:id="rId97"/>
    <hyperlink ref="D117" r:id="rId98"/>
    <hyperlink ref="D157" r:id="rId99"/>
    <hyperlink ref="D197" r:id="rId100"/>
    <hyperlink ref="D118" r:id="rId101"/>
    <hyperlink ref="D156" r:id="rId102"/>
    <hyperlink ref="D196" r:id="rId103"/>
    <hyperlink ref="D119" r:id="rId104"/>
    <hyperlink ref="D160" r:id="rId105"/>
    <hyperlink ref="D120" r:id="rId106"/>
    <hyperlink ref="D161" r:id="rId107"/>
    <hyperlink ref="D199" r:id="rId108"/>
    <hyperlink ref="D122" r:id="rId109"/>
    <hyperlink ref="D162" r:id="rId110"/>
    <hyperlink ref="D205" r:id="rId111"/>
    <hyperlink ref="D126" r:id="rId112"/>
    <hyperlink ref="D202" r:id="rId113"/>
    <hyperlink ref="D194" r:id="rId114"/>
    <hyperlink ref="D167" r:id="rId115"/>
    <hyperlink ref="D127" r:id="rId116"/>
    <hyperlink ref="D182" r:id="rId117"/>
    <hyperlink ref="D221" r:id="rId118"/>
    <hyperlink ref="D136" r:id="rId119"/>
    <hyperlink ref="D186" r:id="rId120"/>
    <hyperlink ref="D193" r:id="rId121"/>
    <hyperlink ref="D123" r:id="rId122"/>
    <hyperlink ref="D163" r:id="rId123"/>
    <hyperlink ref="D129" r:id="rId124"/>
    <hyperlink ref="D164" r:id="rId125"/>
    <hyperlink ref="D217" r:id="rId126"/>
    <hyperlink ref="D128" r:id="rId127"/>
    <hyperlink ref="D130" r:id="rId128"/>
    <hyperlink ref="D131" r:id="rId129"/>
    <hyperlink ref="D175" r:id="rId130"/>
    <hyperlink ref="D176" r:id="rId131"/>
    <hyperlink ref="D218" r:id="rId132"/>
    <hyperlink ref="D219" r:id="rId133"/>
    <hyperlink ref="D190" r:id="rId134"/>
    <hyperlink ref="D223" r:id="rId135"/>
    <hyperlink ref="D124" r:id="rId136"/>
    <hyperlink ref="D76" r:id="rId137"/>
    <hyperlink ref="D10" r:id="rId138"/>
    <hyperlink ref="D9" r:id="rId139"/>
    <hyperlink ref="D115" r:id="rId140"/>
    <hyperlink ref="Q10" r:id="rId141" display="https://drive.google.com/drive/folders/1rtABmbX3l6kPXT5_1DF9LWN7yjvvVBAD?usp=drive_link"/>
    <hyperlink ref="D125" r:id="rId142"/>
    <hyperlink ref="D135" r:id="rId143"/>
    <hyperlink ref="D142" r:id="rId144"/>
    <hyperlink ref="D145" r:id="rId145"/>
    <hyperlink ref="D146" r:id="rId146"/>
    <hyperlink ref="D144" r:id="rId147"/>
    <hyperlink ref="D143" r:id="rId148"/>
    <hyperlink ref="D141" r:id="rId149"/>
    <hyperlink ref="D138" r:id="rId150"/>
    <hyperlink ref="D140" r:id="rId151"/>
    <hyperlink ref="D139" r:id="rId152"/>
    <hyperlink ref="D150" r:id="rId153"/>
    <hyperlink ref="D154" r:id="rId154"/>
    <hyperlink ref="D151" r:id="rId155"/>
    <hyperlink ref="D153" r:id="rId156"/>
    <hyperlink ref="D147" r:id="rId157"/>
    <hyperlink ref="D148" r:id="rId158"/>
    <hyperlink ref="D149" r:id="rId159"/>
    <hyperlink ref="D152" r:id="rId160"/>
    <hyperlink ref="D155" r:id="rId161"/>
    <hyperlink ref="D165" r:id="rId162"/>
    <hyperlink ref="D168" r:id="rId163"/>
    <hyperlink ref="D187" r:id="rId164"/>
    <hyperlink ref="D172" r:id="rId165"/>
    <hyperlink ref="D170" r:id="rId166"/>
    <hyperlink ref="D169" r:id="rId167"/>
    <hyperlink ref="D173" r:id="rId168"/>
    <hyperlink ref="D177" r:id="rId169"/>
    <hyperlink ref="D179" r:id="rId170"/>
    <hyperlink ref="D166" r:id="rId171"/>
    <hyperlink ref="D171" r:id="rId172"/>
    <hyperlink ref="D174" r:id="rId173"/>
    <hyperlink ref="D180" r:id="rId174"/>
    <hyperlink ref="D188" r:id="rId175"/>
    <hyperlink ref="D189" r:id="rId176"/>
    <hyperlink ref="D181" r:id="rId177"/>
    <hyperlink ref="D178" r:id="rId178"/>
    <hyperlink ref="D198" r:id="rId179"/>
    <hyperlink ref="D201" r:id="rId180"/>
    <hyperlink ref="D222" r:id="rId181"/>
    <hyperlink ref="D200" r:id="rId182"/>
    <hyperlink ref="D203" r:id="rId183"/>
    <hyperlink ref="D204" r:id="rId184"/>
    <hyperlink ref="D229" r:id="rId185"/>
    <hyperlink ref="D228" r:id="rId186"/>
    <hyperlink ref="D206" r:id="rId187"/>
    <hyperlink ref="D209" r:id="rId188"/>
    <hyperlink ref="D207:D208" r:id="rId189" display="https://drive.google.com/drive/folders/1By8JAneTAZC9asdI99X7rLLz9J3wH4XC?usp=share_link"/>
    <hyperlink ref="D207" r:id="rId190"/>
    <hyperlink ref="D208" r:id="rId191"/>
    <hyperlink ref="D211" r:id="rId192"/>
    <hyperlink ref="D210" r:id="rId193"/>
    <hyperlink ref="D212" r:id="rId194"/>
    <hyperlink ref="D216" r:id="rId195"/>
    <hyperlink ref="D224" r:id="rId196"/>
    <hyperlink ref="D225" r:id="rId197"/>
    <hyperlink ref="D226" r:id="rId198"/>
    <hyperlink ref="D227" r:id="rId199"/>
    <hyperlink ref="D230" r:id="rId200"/>
    <hyperlink ref="D231" r:id="rId201"/>
    <hyperlink ref="D232" r:id="rId202"/>
    <hyperlink ref="D233" r:id="rId203"/>
    <hyperlink ref="D234" r:id="rId204"/>
    <hyperlink ref="D269" r:id="rId205"/>
    <hyperlink ref="D237" r:id="rId206"/>
    <hyperlink ref="D238" r:id="rId207"/>
    <hyperlink ref="D271" r:id="rId208"/>
    <hyperlink ref="D305" r:id="rId209"/>
    <hyperlink ref="D240" r:id="rId210"/>
    <hyperlink ref="D241" r:id="rId211"/>
    <hyperlink ref="D273" r:id="rId212"/>
    <hyperlink ref="D274" r:id="rId213"/>
    <hyperlink ref="D320" r:id="rId214"/>
    <hyperlink ref="D321" r:id="rId215"/>
    <hyperlink ref="D284" r:id="rId216"/>
    <hyperlink ref="D247" r:id="rId217"/>
    <hyperlink ref="D285" r:id="rId218"/>
    <hyperlink ref="D250" r:id="rId219"/>
    <hyperlink ref="D268" r:id="rId220"/>
    <hyperlink ref="D249" r:id="rId221"/>
    <hyperlink ref="D267" r:id="rId222"/>
    <hyperlink ref="D236" r:id="rId223"/>
    <hyperlink ref="D262" r:id="rId224"/>
    <hyperlink ref="D319" r:id="rId225"/>
    <hyperlink ref="D248" r:id="rId226"/>
    <hyperlink ref="D261" r:id="rId227"/>
    <hyperlink ref="D304" r:id="rId228"/>
    <hyperlink ref="D244" r:id="rId229"/>
    <hyperlink ref="D246" r:id="rId230"/>
    <hyperlink ref="D245" r:id="rId231"/>
    <hyperlink ref="D251" r:id="rId232"/>
    <hyperlink ref="D275" r:id="rId233"/>
    <hyperlink ref="D255" r:id="rId234"/>
    <hyperlink ref="D242" r:id="rId235"/>
    <hyperlink ref="D342" r:id="rId236"/>
    <hyperlink ref="D256" r:id="rId237"/>
    <hyperlink ref="D263" r:id="rId238"/>
    <hyperlink ref="D264" r:id="rId239"/>
    <hyperlink ref="D302" r:id="rId240"/>
    <hyperlink ref="D265" r:id="rId241"/>
    <hyperlink ref="D310" r:id="rId242"/>
    <hyperlink ref="D270" r:id="rId243"/>
    <hyperlink ref="D295" r:id="rId244"/>
    <hyperlink ref="D397" r:id="rId245"/>
    <hyperlink ref="D425" r:id="rId246"/>
    <hyperlink ref="D479" r:id="rId247"/>
    <hyperlink ref="D394" r:id="rId248"/>
    <hyperlink ref="D426" r:id="rId249"/>
    <hyperlink ref="D480" r:id="rId250"/>
    <hyperlink ref="D496" r:id="rId251"/>
    <hyperlink ref="D432" r:id="rId252"/>
    <hyperlink ref="D488" r:id="rId253"/>
    <hyperlink ref="D422" r:id="rId254"/>
    <hyperlink ref="D478" r:id="rId255"/>
    <hyperlink ref="D396" r:id="rId256"/>
    <hyperlink ref="D427" r:id="rId257"/>
    <hyperlink ref="D475" r:id="rId258"/>
    <hyperlink ref="D399" r:id="rId259"/>
    <hyperlink ref="D423" r:id="rId260"/>
    <hyperlink ref="D483" r:id="rId261"/>
    <hyperlink ref="D395" r:id="rId262"/>
    <hyperlink ref="D421" r:id="rId263"/>
    <hyperlink ref="D476" r:id="rId264"/>
    <hyperlink ref="D424" r:id="rId265"/>
    <hyperlink ref="D386" r:id="rId266"/>
    <hyperlink ref="D484" r:id="rId267"/>
    <hyperlink ref="D429" r:id="rId268"/>
    <hyperlink ref="D431" r:id="rId269"/>
    <hyperlink ref="D272" r:id="rId270"/>
    <hyperlink ref="D277" r:id="rId271"/>
    <hyperlink ref="D279" r:id="rId272"/>
    <hyperlink ref="D278" r:id="rId273"/>
    <hyperlink ref="D281" r:id="rId274"/>
    <hyperlink ref="D280" r:id="rId275"/>
    <hyperlink ref="D286" r:id="rId276"/>
    <hyperlink ref="D287" r:id="rId277"/>
    <hyperlink ref="D288" r:id="rId278"/>
    <hyperlink ref="D290" r:id="rId279"/>
    <hyperlink ref="D289" r:id="rId280"/>
    <hyperlink ref="D291" r:id="rId281"/>
    <hyperlink ref="D298" r:id="rId282"/>
    <hyperlink ref="D296" r:id="rId283"/>
    <hyperlink ref="D301" r:id="rId284"/>
    <hyperlink ref="D306" r:id="rId285"/>
    <hyperlink ref="D308" r:id="rId286"/>
    <hyperlink ref="D307" r:id="rId287"/>
    <hyperlink ref="D311" r:id="rId288"/>
    <hyperlink ref="D314" r:id="rId289"/>
    <hyperlink ref="D312" r:id="rId290"/>
    <hyperlink ref="D315" r:id="rId291"/>
    <hyperlink ref="D316" r:id="rId292"/>
    <hyperlink ref="D318" r:id="rId293"/>
    <hyperlink ref="D324" r:id="rId294"/>
    <hyperlink ref="D325" r:id="rId295"/>
    <hyperlink ref="D258" r:id="rId296"/>
    <hyperlink ref="D343" r:id="rId297"/>
    <hyperlink ref="D344" r:id="rId298"/>
    <hyperlink ref="D345" r:id="rId299"/>
    <hyperlink ref="D330" r:id="rId300"/>
    <hyperlink ref="D347" r:id="rId301"/>
    <hyperlink ref="D359" r:id="rId302"/>
    <hyperlink ref="D358" r:id="rId303"/>
    <hyperlink ref="D360" r:id="rId304"/>
    <hyperlink ref="D361" r:id="rId305"/>
    <hyperlink ref="D346" r:id="rId306"/>
    <hyperlink ref="D356" r:id="rId307"/>
    <hyperlink ref="D349" r:id="rId308"/>
    <hyperlink ref="D350" r:id="rId309"/>
    <hyperlink ref="D351" r:id="rId310"/>
    <hyperlink ref="D352" r:id="rId311"/>
    <hyperlink ref="D353" r:id="rId312"/>
    <hyperlink ref="D354" r:id="rId313"/>
    <hyperlink ref="D367" r:id="rId314"/>
    <hyperlink ref="D373" r:id="rId315"/>
    <hyperlink ref="D368" r:id="rId316"/>
    <hyperlink ref="D364" r:id="rId317"/>
    <hyperlink ref="D374" r:id="rId318"/>
    <hyperlink ref="D387" r:id="rId319"/>
    <hyperlink ref="D393" r:id="rId320"/>
    <hyperlink ref="D388" r:id="rId321"/>
    <hyperlink ref="D389" r:id="rId322"/>
    <hyperlink ref="D392" r:id="rId323"/>
    <hyperlink ref="D390" r:id="rId324"/>
    <hyperlink ref="D391" r:id="rId325"/>
    <hyperlink ref="D398" r:id="rId326"/>
    <hyperlink ref="D400" r:id="rId327"/>
    <hyperlink ref="D401" r:id="rId328"/>
    <hyperlink ref="D405" r:id="rId329"/>
    <hyperlink ref="D406" r:id="rId330"/>
    <hyperlink ref="D411" r:id="rId331"/>
    <hyperlink ref="D462" r:id="rId332"/>
    <hyperlink ref="D461" r:id="rId333"/>
    <hyperlink ref="D465" r:id="rId334"/>
    <hyperlink ref="D463" r:id="rId335"/>
    <hyperlink ref="D266" r:id="rId336"/>
    <hyperlink ref="D243" r:id="rId337"/>
    <hyperlink ref="D466" r:id="rId338"/>
    <hyperlink ref="D464" r:id="rId339"/>
    <hyperlink ref="D446" r:id="rId340"/>
    <hyperlink ref="D409" r:id="rId341"/>
    <hyperlink ref="D469" r:id="rId342"/>
    <hyperlink ref="D472" r:id="rId343"/>
    <hyperlink ref="D473" r:id="rId344"/>
    <hyperlink ref="D467" r:id="rId345"/>
    <hyperlink ref="D470" r:id="rId346"/>
    <hyperlink ref="D410" r:id="rId347"/>
    <hyperlink ref="D468" r:id="rId348"/>
    <hyperlink ref="D471" r:id="rId349"/>
    <hyperlink ref="D414" r:id="rId350"/>
    <hyperlink ref="D419" r:id="rId351"/>
    <hyperlink ref="D416" r:id="rId352"/>
    <hyperlink ref="D418" r:id="rId353"/>
    <hyperlink ref="D413" r:id="rId354"/>
    <hyperlink ref="D417" r:id="rId355"/>
    <hyperlink ref="D407" r:id="rId356"/>
    <hyperlink ref="D435" r:id="rId357"/>
    <hyperlink ref="D430" r:id="rId358"/>
    <hyperlink ref="D434" r:id="rId359"/>
    <hyperlink ref="D436" r:id="rId360"/>
    <hyperlink ref="D437" r:id="rId361"/>
    <hyperlink ref="D438" r:id="rId362"/>
    <hyperlink ref="D439" r:id="rId363"/>
    <hyperlink ref="D440" r:id="rId364"/>
    <hyperlink ref="D444" r:id="rId365"/>
    <hyperlink ref="D442" r:id="rId366"/>
    <hyperlink ref="D443" r:id="rId367"/>
    <hyperlink ref="D450" r:id="rId368"/>
    <hyperlink ref="D441" r:id="rId369"/>
    <hyperlink ref="D445" r:id="rId370"/>
    <hyperlink ref="D447" r:id="rId371"/>
    <hyperlink ref="D448" r:id="rId372"/>
    <hyperlink ref="D452" r:id="rId373"/>
    <hyperlink ref="D454" r:id="rId374"/>
    <hyperlink ref="D453" r:id="rId375"/>
    <hyperlink ref="D415" r:id="rId376"/>
    <hyperlink ref="D449" r:id="rId377"/>
    <hyperlink ref="D458" r:id="rId378"/>
    <hyperlink ref="D459" r:id="rId379"/>
    <hyperlink ref="D460" r:id="rId380"/>
    <hyperlink ref="D382" r:id="rId381"/>
    <hyperlink ref="D379" r:id="rId382"/>
    <hyperlink ref="D380" r:id="rId383"/>
    <hyperlink ref="D381" r:id="rId384"/>
    <hyperlink ref="D384" r:id="rId385"/>
    <hyperlink ref="D408" r:id="rId386"/>
    <hyperlink ref="D412" r:id="rId387"/>
    <hyperlink ref="D420" r:id="rId388"/>
    <hyperlink ref="D309" r:id="rId389"/>
    <hyperlink ref="D355" r:id="rId390"/>
    <hyperlink ref="D433" r:id="rId391"/>
    <hyperlink ref="D492" r:id="rId392"/>
    <hyperlink ref="D477" r:id="rId393"/>
    <hyperlink ref="D481" r:id="rId394"/>
    <hyperlink ref="D482" r:id="rId395"/>
    <hyperlink ref="D485" r:id="rId396"/>
    <hyperlink ref="D487" r:id="rId397"/>
    <hyperlink ref="D494" r:id="rId398"/>
    <hyperlink ref="D489" r:id="rId399"/>
    <hyperlink ref="D498" r:id="rId400"/>
    <hyperlink ref="D497" r:id="rId401"/>
    <hyperlink ref="D502" r:id="rId402"/>
    <hyperlink ref="D503" r:id="rId403"/>
    <hyperlink ref="D510" r:id="rId404"/>
    <hyperlink ref="D486" r:id="rId405"/>
    <hyperlink ref="D507" r:id="rId406"/>
    <hyperlink ref="D509" r:id="rId407"/>
    <hyperlink ref="D508" r:id="rId408"/>
    <hyperlink ref="D504" r:id="rId409"/>
    <hyperlink ref="D490" r:id="rId410"/>
    <hyperlink ref="D491" r:id="rId411"/>
    <hyperlink ref="D191" r:id="rId412"/>
    <hyperlink ref="D137" r:id="rId413"/>
    <hyperlink ref="D257" r:id="rId414"/>
  </hyperlinks>
  <pageMargins left="0.511811024" right="0.511811024" top="0.78740157499999996" bottom="0.78740157499999996" header="0.31496062000000002" footer="0.31496062000000002"/>
  <pageSetup paperSize="9" scale="10" orientation="landscape" r:id="rId415"/>
  <headerFooter>
    <oddHeader>&amp;C
&amp;G</oddHeader>
  </headerFooter>
  <legacyDrawing r:id="rId416"/>
  <legacyDrawingHF r:id="rId41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2">
    <pageSetUpPr fitToPage="1"/>
  </sheetPr>
  <dimension ref="A1:G1024"/>
  <sheetViews>
    <sheetView tabSelected="1" zoomScale="90" zoomScaleNormal="90" workbookViewId="0">
      <pane xSplit="4" ySplit="6" topLeftCell="E46" activePane="bottomRight" state="frozen"/>
      <selection activeCell="G170" sqref="G170"/>
      <selection pane="topRight" activeCell="G170" sqref="G170"/>
      <selection pane="bottomLeft" activeCell="G170" sqref="G170"/>
      <selection pane="bottomRight" activeCell="A170" sqref="A170"/>
    </sheetView>
  </sheetViews>
  <sheetFormatPr defaultColWidth="14.42578125" defaultRowHeight="15" customHeight="1" x14ac:dyDescent="0.25"/>
  <cols>
    <col min="1" max="1" width="79" customWidth="1"/>
    <col min="2" max="2" width="14.5703125" style="165" customWidth="1"/>
    <col min="3" max="3" width="19.42578125" customWidth="1"/>
    <col min="4" max="4" width="18.85546875" customWidth="1"/>
    <col min="5" max="5" width="25.7109375" style="296" customWidth="1"/>
    <col min="6" max="6" width="16" bestFit="1" customWidth="1"/>
    <col min="7" max="7" width="19.42578125" customWidth="1"/>
  </cols>
  <sheetData>
    <row r="1" spans="1:7" ht="18.75" customHeight="1" x14ac:dyDescent="0.25">
      <c r="A1" s="275" t="s">
        <v>971</v>
      </c>
      <c r="B1" s="276"/>
      <c r="C1" s="276"/>
      <c r="D1" s="276"/>
      <c r="E1" s="286"/>
      <c r="F1" s="277"/>
      <c r="G1" s="171"/>
    </row>
    <row r="2" spans="1:7" ht="9.75" customHeight="1" x14ac:dyDescent="0.25">
      <c r="A2" s="368"/>
      <c r="B2" s="365"/>
      <c r="C2" s="365"/>
      <c r="D2" s="366"/>
      <c r="E2" s="287"/>
      <c r="F2" s="171"/>
      <c r="G2" s="171"/>
    </row>
    <row r="3" spans="1:7" ht="45" customHeight="1" x14ac:dyDescent="0.25">
      <c r="A3" s="369" t="s">
        <v>972</v>
      </c>
      <c r="B3" s="352"/>
      <c r="C3" s="352"/>
      <c r="D3" s="352"/>
      <c r="E3" s="306" t="s">
        <v>1058</v>
      </c>
      <c r="F3" s="255" t="s">
        <v>973</v>
      </c>
      <c r="G3" s="171"/>
    </row>
    <row r="4" spans="1:7" ht="22.5" customHeight="1" x14ac:dyDescent="0.25">
      <c r="A4" s="370"/>
      <c r="B4" s="352"/>
      <c r="C4" s="352"/>
      <c r="D4" s="352"/>
      <c r="E4" s="287"/>
      <c r="F4" s="171"/>
      <c r="G4" s="171"/>
    </row>
    <row r="5" spans="1:7" s="311" customFormat="1" ht="19.5" customHeight="1" x14ac:dyDescent="0.25">
      <c r="A5" s="371" t="s">
        <v>974</v>
      </c>
      <c r="B5" s="372"/>
      <c r="C5" s="372"/>
      <c r="D5" s="372"/>
      <c r="E5" s="308"/>
      <c r="F5" s="309"/>
      <c r="G5" s="310"/>
    </row>
    <row r="6" spans="1:7" ht="19.5" customHeight="1" x14ac:dyDescent="0.25">
      <c r="A6" s="172" t="s">
        <v>975</v>
      </c>
      <c r="B6" s="173" t="s">
        <v>976</v>
      </c>
      <c r="C6" s="173" t="s">
        <v>977</v>
      </c>
      <c r="D6" s="174" t="s">
        <v>978</v>
      </c>
      <c r="E6" s="288"/>
      <c r="F6" s="288"/>
      <c r="G6" s="179" t="s">
        <v>1085</v>
      </c>
    </row>
    <row r="7" spans="1:7" ht="19.5" customHeight="1" x14ac:dyDescent="0.25">
      <c r="A7" s="175" t="s">
        <v>979</v>
      </c>
      <c r="B7" s="176">
        <v>44</v>
      </c>
      <c r="C7" s="177">
        <v>15000</v>
      </c>
      <c r="D7" s="178">
        <f>B7*C7</f>
        <v>660000</v>
      </c>
      <c r="E7" s="288"/>
      <c r="F7" s="256"/>
      <c r="G7" s="179" t="s">
        <v>1085</v>
      </c>
    </row>
    <row r="8" spans="1:7" ht="19.5" customHeight="1" x14ac:dyDescent="0.25">
      <c r="A8" s="180" t="s">
        <v>980</v>
      </c>
      <c r="B8" s="176">
        <v>3</v>
      </c>
      <c r="C8" s="177">
        <v>15000</v>
      </c>
      <c r="D8" s="178">
        <f>B8*C8</f>
        <v>45000</v>
      </c>
      <c r="E8" s="288"/>
      <c r="F8" s="256"/>
      <c r="G8" s="179" t="s">
        <v>1085</v>
      </c>
    </row>
    <row r="9" spans="1:7" ht="19.5" customHeight="1" x14ac:dyDescent="0.25">
      <c r="A9" s="175" t="s">
        <v>981</v>
      </c>
      <c r="B9" s="176">
        <v>15</v>
      </c>
      <c r="C9" s="177">
        <v>7500</v>
      </c>
      <c r="D9" s="178">
        <f>C9*B9</f>
        <v>112500</v>
      </c>
      <c r="E9" s="288"/>
      <c r="F9" s="256"/>
      <c r="G9" s="179" t="s">
        <v>1085</v>
      </c>
    </row>
    <row r="10" spans="1:7" ht="18.75" customHeight="1" x14ac:dyDescent="0.25">
      <c r="A10" s="180" t="s">
        <v>982</v>
      </c>
      <c r="B10" s="176">
        <v>2</v>
      </c>
      <c r="C10" s="177">
        <v>7500</v>
      </c>
      <c r="D10" s="178">
        <f>C10*B10</f>
        <v>15000</v>
      </c>
      <c r="E10" s="288"/>
      <c r="F10" s="256"/>
      <c r="G10" s="179" t="s">
        <v>1085</v>
      </c>
    </row>
    <row r="11" spans="1:7" ht="19.5" customHeight="1" x14ac:dyDescent="0.25">
      <c r="A11" s="175" t="s">
        <v>983</v>
      </c>
      <c r="B11" s="176">
        <v>3</v>
      </c>
      <c r="C11" s="177">
        <f>-15000</f>
        <v>-15000</v>
      </c>
      <c r="D11" s="178">
        <f>C11*B11</f>
        <v>-45000</v>
      </c>
      <c r="E11" s="288"/>
      <c r="F11" s="256"/>
      <c r="G11" s="179" t="s">
        <v>1085</v>
      </c>
    </row>
    <row r="12" spans="1:7" ht="19.5" customHeight="1" x14ac:dyDescent="0.25">
      <c r="A12" s="175" t="s">
        <v>984</v>
      </c>
      <c r="B12" s="176">
        <v>2</v>
      </c>
      <c r="C12" s="177">
        <f>-7500</f>
        <v>-7500</v>
      </c>
      <c r="D12" s="178">
        <f>C12*B12</f>
        <v>-15000</v>
      </c>
      <c r="E12" s="288"/>
      <c r="F12" s="256"/>
      <c r="G12" s="179" t="s">
        <v>1085</v>
      </c>
    </row>
    <row r="13" spans="1:7" ht="19.5" customHeight="1" x14ac:dyDescent="0.25">
      <c r="A13" s="180" t="s">
        <v>985</v>
      </c>
      <c r="B13" s="176" t="s">
        <v>11</v>
      </c>
      <c r="C13" s="181" t="s">
        <v>11</v>
      </c>
      <c r="D13" s="178"/>
      <c r="E13" s="288"/>
      <c r="F13" s="256"/>
      <c r="G13" s="179" t="s">
        <v>1085</v>
      </c>
    </row>
    <row r="14" spans="1:7" ht="19.5" customHeight="1" x14ac:dyDescent="0.25">
      <c r="A14" s="175" t="s">
        <v>986</v>
      </c>
      <c r="B14" s="176"/>
      <c r="C14" s="177"/>
      <c r="D14" s="178">
        <f>25000+25000</f>
        <v>50000</v>
      </c>
      <c r="E14" s="288"/>
      <c r="F14" s="256"/>
      <c r="G14" s="179" t="s">
        <v>1085</v>
      </c>
    </row>
    <row r="15" spans="1:7" s="279" customFormat="1" ht="19.5" customHeight="1" x14ac:dyDescent="0.25">
      <c r="A15" s="280" t="s">
        <v>987</v>
      </c>
      <c r="B15" s="281" t="s">
        <v>11</v>
      </c>
      <c r="C15" s="282">
        <v>0</v>
      </c>
      <c r="D15" s="182">
        <f>SUM(D7:F14)</f>
        <v>822500</v>
      </c>
      <c r="E15" s="285">
        <f>SUM(E6:E14)</f>
        <v>0</v>
      </c>
      <c r="F15" s="259">
        <f>SUM(F6:F14)</f>
        <v>0</v>
      </c>
      <c r="G15" s="257"/>
    </row>
    <row r="16" spans="1:7" ht="9.75" customHeight="1" x14ac:dyDescent="0.25">
      <c r="A16" s="370"/>
      <c r="B16" s="352"/>
      <c r="C16" s="352"/>
      <c r="D16" s="352"/>
      <c r="E16" s="287"/>
      <c r="F16" s="171"/>
      <c r="G16" s="171"/>
    </row>
    <row r="17" spans="1:7" s="311" customFormat="1" ht="19.5" customHeight="1" x14ac:dyDescent="0.25">
      <c r="A17" s="371" t="s">
        <v>988</v>
      </c>
      <c r="B17" s="372"/>
      <c r="C17" s="372"/>
      <c r="D17" s="372"/>
      <c r="E17" s="308"/>
      <c r="F17" s="309"/>
      <c r="G17" s="310"/>
    </row>
    <row r="18" spans="1:7" ht="18.75" customHeight="1" x14ac:dyDescent="0.25">
      <c r="A18" s="172" t="s">
        <v>64</v>
      </c>
      <c r="B18" s="173" t="s">
        <v>976</v>
      </c>
      <c r="C18" s="173" t="s">
        <v>977</v>
      </c>
      <c r="D18" s="174" t="s">
        <v>978</v>
      </c>
      <c r="E18" s="288"/>
      <c r="F18" s="288"/>
      <c r="G18" s="171"/>
    </row>
    <row r="19" spans="1:7" ht="18.75" customHeight="1" x14ac:dyDescent="0.25">
      <c r="A19" s="172" t="s">
        <v>65</v>
      </c>
      <c r="B19" s="173"/>
      <c r="C19" s="173"/>
      <c r="D19" s="174"/>
      <c r="E19" s="288"/>
      <c r="F19" s="288"/>
      <c r="G19" s="171"/>
    </row>
    <row r="20" spans="1:7" ht="18.75" customHeight="1" x14ac:dyDescent="0.25">
      <c r="A20" s="184" t="s">
        <v>13</v>
      </c>
      <c r="B20" s="185">
        <v>12</v>
      </c>
      <c r="C20" s="186">
        <v>12750</v>
      </c>
      <c r="D20" s="187">
        <f t="shared" ref="D20:D34" si="0">B20*C20</f>
        <v>153000</v>
      </c>
      <c r="E20" s="288">
        <v>150000</v>
      </c>
      <c r="F20" s="256">
        <f>D20-E20</f>
        <v>3000</v>
      </c>
      <c r="G20" s="179"/>
    </row>
    <row r="21" spans="1:7" ht="18.75" customHeight="1" x14ac:dyDescent="0.25">
      <c r="A21" s="184" t="s">
        <v>129</v>
      </c>
      <c r="B21" s="188">
        <v>13</v>
      </c>
      <c r="C21" s="189">
        <v>5200</v>
      </c>
      <c r="D21" s="187">
        <f t="shared" si="0"/>
        <v>67600</v>
      </c>
      <c r="E21" s="288">
        <v>69209.149999999994</v>
      </c>
      <c r="F21" s="256">
        <f t="shared" ref="F21:F34" si="1">D21-E21</f>
        <v>-1609.1499999999942</v>
      </c>
    </row>
    <row r="22" spans="1:7" ht="18.75" customHeight="1" x14ac:dyDescent="0.25">
      <c r="A22" s="190" t="s">
        <v>66</v>
      </c>
      <c r="B22" s="191">
        <v>13</v>
      </c>
      <c r="C22" s="192">
        <f>C21*0.3</f>
        <v>1560</v>
      </c>
      <c r="D22" s="187">
        <f t="shared" si="0"/>
        <v>20280</v>
      </c>
      <c r="E22" s="288">
        <v>39486.5</v>
      </c>
      <c r="F22" s="256">
        <f t="shared" si="1"/>
        <v>-19206.5</v>
      </c>
    </row>
    <row r="23" spans="1:7" ht="18.75" customHeight="1" x14ac:dyDescent="0.25">
      <c r="A23" s="190" t="s">
        <v>989</v>
      </c>
      <c r="B23" s="191">
        <v>1</v>
      </c>
      <c r="C23" s="192">
        <f>C21/3</f>
        <v>1733.3333333333333</v>
      </c>
      <c r="D23" s="187">
        <f t="shared" si="0"/>
        <v>1733.3333333333333</v>
      </c>
      <c r="E23" s="284">
        <v>0</v>
      </c>
      <c r="F23" s="256">
        <f t="shared" si="1"/>
        <v>1733.3333333333333</v>
      </c>
    </row>
    <row r="24" spans="1:7" ht="18.75" customHeight="1" x14ac:dyDescent="0.25">
      <c r="A24" s="190" t="s">
        <v>67</v>
      </c>
      <c r="B24" s="191">
        <v>12</v>
      </c>
      <c r="C24" s="192">
        <f>45*22</f>
        <v>990</v>
      </c>
      <c r="D24" s="187">
        <f t="shared" si="0"/>
        <v>11880</v>
      </c>
      <c r="E24" s="288">
        <v>10805.4</v>
      </c>
      <c r="F24" s="256">
        <f t="shared" si="1"/>
        <v>1074.6000000000004</v>
      </c>
    </row>
    <row r="25" spans="1:7" ht="18.75" customHeight="1" x14ac:dyDescent="0.25">
      <c r="A25" s="190" t="s">
        <v>990</v>
      </c>
      <c r="B25" s="191">
        <v>4</v>
      </c>
      <c r="C25" s="192">
        <v>8000</v>
      </c>
      <c r="D25" s="187">
        <f t="shared" si="0"/>
        <v>32000</v>
      </c>
      <c r="E25" s="288">
        <v>0</v>
      </c>
      <c r="F25" s="256">
        <f t="shared" si="1"/>
        <v>32000</v>
      </c>
    </row>
    <row r="26" spans="1:7" ht="18.75" customHeight="1" x14ac:dyDescent="0.25">
      <c r="A26" s="190" t="s">
        <v>991</v>
      </c>
      <c r="B26" s="191">
        <v>13</v>
      </c>
      <c r="C26" s="192">
        <f>C25*0.3</f>
        <v>2400</v>
      </c>
      <c r="D26" s="187">
        <f t="shared" si="0"/>
        <v>31200</v>
      </c>
      <c r="E26" s="288">
        <v>0</v>
      </c>
      <c r="F26" s="256">
        <f t="shared" si="1"/>
        <v>31200</v>
      </c>
    </row>
    <row r="27" spans="1:7" ht="18.75" customHeight="1" x14ac:dyDescent="0.25">
      <c r="A27" s="190" t="s">
        <v>992</v>
      </c>
      <c r="B27" s="191">
        <v>1</v>
      </c>
      <c r="C27" s="192">
        <f>C25/3</f>
        <v>2666.6666666666665</v>
      </c>
      <c r="D27" s="187">
        <f t="shared" si="0"/>
        <v>2666.6666666666665</v>
      </c>
      <c r="E27" s="288">
        <v>0</v>
      </c>
      <c r="F27" s="256">
        <f t="shared" si="1"/>
        <v>2666.6666666666665</v>
      </c>
    </row>
    <row r="28" spans="1:7" ht="18.75" customHeight="1" x14ac:dyDescent="0.25">
      <c r="A28" s="190" t="s">
        <v>993</v>
      </c>
      <c r="B28" s="191">
        <v>12</v>
      </c>
      <c r="C28" s="192">
        <f>45*22</f>
        <v>990</v>
      </c>
      <c r="D28" s="187">
        <f t="shared" si="0"/>
        <v>11880</v>
      </c>
      <c r="E28" s="288">
        <v>0</v>
      </c>
      <c r="F28" s="256">
        <f t="shared" si="1"/>
        <v>11880</v>
      </c>
    </row>
    <row r="29" spans="1:7" ht="18.75" customHeight="1" x14ac:dyDescent="0.25">
      <c r="A29" s="190" t="s">
        <v>994</v>
      </c>
      <c r="B29" s="191">
        <v>9</v>
      </c>
      <c r="C29" s="192">
        <f>1320*3</f>
        <v>3960</v>
      </c>
      <c r="D29" s="187">
        <f t="shared" si="0"/>
        <v>35640</v>
      </c>
      <c r="E29" s="288">
        <v>0</v>
      </c>
      <c r="F29" s="256">
        <f t="shared" si="1"/>
        <v>35640</v>
      </c>
    </row>
    <row r="30" spans="1:7" ht="18" customHeight="1" x14ac:dyDescent="0.25">
      <c r="A30" s="190" t="s">
        <v>995</v>
      </c>
      <c r="B30" s="191">
        <v>3</v>
      </c>
      <c r="C30" s="192">
        <v>50</v>
      </c>
      <c r="D30" s="187">
        <f t="shared" si="0"/>
        <v>150</v>
      </c>
      <c r="E30" s="288">
        <v>0</v>
      </c>
      <c r="F30" s="256">
        <f t="shared" si="1"/>
        <v>150</v>
      </c>
      <c r="G30" s="179"/>
    </row>
    <row r="31" spans="1:7" ht="18" customHeight="1" x14ac:dyDescent="0.25">
      <c r="A31" s="190" t="s">
        <v>996</v>
      </c>
      <c r="B31" s="193">
        <v>9</v>
      </c>
      <c r="C31" s="194">
        <f>15*22*3</f>
        <v>990</v>
      </c>
      <c r="D31" s="187">
        <f t="shared" si="0"/>
        <v>8910</v>
      </c>
      <c r="E31" s="288">
        <v>0</v>
      </c>
      <c r="F31" s="256">
        <f t="shared" si="1"/>
        <v>8910</v>
      </c>
      <c r="G31" s="179"/>
    </row>
    <row r="32" spans="1:7" ht="18" customHeight="1" x14ac:dyDescent="0.25">
      <c r="A32" s="195" t="s">
        <v>997</v>
      </c>
      <c r="B32" s="191">
        <v>3</v>
      </c>
      <c r="C32" s="192">
        <f>1320*3</f>
        <v>3960</v>
      </c>
      <c r="D32" s="187">
        <f t="shared" si="0"/>
        <v>11880</v>
      </c>
      <c r="E32" s="288">
        <v>0</v>
      </c>
      <c r="F32" s="256">
        <f t="shared" si="1"/>
        <v>11880</v>
      </c>
      <c r="G32" s="179"/>
    </row>
    <row r="33" spans="1:7" ht="18" customHeight="1" x14ac:dyDescent="0.25">
      <c r="A33" s="190" t="s">
        <v>998</v>
      </c>
      <c r="B33" s="193">
        <v>3</v>
      </c>
      <c r="C33" s="194">
        <v>50</v>
      </c>
      <c r="D33" s="187">
        <f t="shared" si="0"/>
        <v>150</v>
      </c>
      <c r="E33" s="288">
        <v>0</v>
      </c>
      <c r="F33" s="256">
        <f t="shared" si="1"/>
        <v>150</v>
      </c>
      <c r="G33" s="179"/>
    </row>
    <row r="34" spans="1:7" ht="18" customHeight="1" x14ac:dyDescent="0.25">
      <c r="A34" s="195" t="s">
        <v>999</v>
      </c>
      <c r="B34" s="191">
        <v>3</v>
      </c>
      <c r="C34" s="192">
        <f>15*22*3</f>
        <v>990</v>
      </c>
      <c r="D34" s="187">
        <f t="shared" si="0"/>
        <v>2970</v>
      </c>
      <c r="E34" s="288">
        <v>0</v>
      </c>
      <c r="F34" s="256">
        <f t="shared" si="1"/>
        <v>2970</v>
      </c>
      <c r="G34" s="179"/>
    </row>
    <row r="35" spans="1:7" s="279" customFormat="1" ht="18.75" customHeight="1" x14ac:dyDescent="0.25">
      <c r="A35" s="373" t="s">
        <v>1000</v>
      </c>
      <c r="B35" s="374"/>
      <c r="C35" s="375"/>
      <c r="D35" s="196">
        <f>SUM(D20:D34)</f>
        <v>391940.00000000006</v>
      </c>
      <c r="E35" s="285">
        <f>SUM(E20:E34)</f>
        <v>269501.05</v>
      </c>
      <c r="F35" s="261">
        <f>SUM(F20:F34)</f>
        <v>122438.95000000001</v>
      </c>
      <c r="G35" s="257"/>
    </row>
    <row r="36" spans="1:7" ht="18.75" customHeight="1" x14ac:dyDescent="0.25">
      <c r="A36" s="172" t="s">
        <v>23</v>
      </c>
      <c r="B36" s="185"/>
      <c r="C36" s="186"/>
      <c r="D36" s="187"/>
      <c r="E36" s="288"/>
      <c r="F36" s="256"/>
      <c r="G36" s="171"/>
    </row>
    <row r="37" spans="1:7" ht="18.75" customHeight="1" x14ac:dyDescent="0.25">
      <c r="A37" s="175" t="s">
        <v>1001</v>
      </c>
      <c r="B37" s="185">
        <v>12</v>
      </c>
      <c r="C37" s="186">
        <f>1500</f>
        <v>1500</v>
      </c>
      <c r="D37" s="187">
        <f>C37*B37</f>
        <v>18000</v>
      </c>
      <c r="E37" s="288">
        <v>17932.59</v>
      </c>
      <c r="F37" s="256">
        <f>D37-E37</f>
        <v>67.409999999999854</v>
      </c>
      <c r="G37" s="183"/>
    </row>
    <row r="38" spans="1:7" ht="18.75" customHeight="1" x14ac:dyDescent="0.25">
      <c r="A38" s="175" t="s">
        <v>68</v>
      </c>
      <c r="B38" s="185">
        <v>12</v>
      </c>
      <c r="C38" s="186">
        <v>150</v>
      </c>
      <c r="D38" s="187">
        <f t="shared" ref="D38:D43" si="2">C38*B38</f>
        <v>1800</v>
      </c>
      <c r="E38" s="288">
        <v>1364.3</v>
      </c>
      <c r="F38" s="256">
        <f>D38-E38</f>
        <v>435.70000000000005</v>
      </c>
      <c r="G38" s="183"/>
    </row>
    <row r="39" spans="1:7" ht="18.75" customHeight="1" x14ac:dyDescent="0.25">
      <c r="A39" s="175" t="s">
        <v>892</v>
      </c>
      <c r="B39" s="185">
        <v>1</v>
      </c>
      <c r="C39" s="186">
        <f>1500</f>
        <v>1500</v>
      </c>
      <c r="D39" s="187">
        <f t="shared" si="2"/>
        <v>1500</v>
      </c>
      <c r="E39" s="288">
        <v>1467.07</v>
      </c>
      <c r="F39" s="256">
        <f>D39-E39</f>
        <v>32.930000000000064</v>
      </c>
      <c r="G39" s="171"/>
    </row>
    <row r="40" spans="1:7" ht="18.75" customHeight="1" x14ac:dyDescent="0.25">
      <c r="A40" s="175" t="s">
        <v>1002</v>
      </c>
      <c r="B40" s="185">
        <v>1</v>
      </c>
      <c r="C40" s="186">
        <f>C38</f>
        <v>150</v>
      </c>
      <c r="D40" s="187">
        <f t="shared" si="2"/>
        <v>150</v>
      </c>
      <c r="E40" s="284">
        <v>0</v>
      </c>
      <c r="F40" s="256">
        <f>D40-E40</f>
        <v>150</v>
      </c>
      <c r="G40" s="171"/>
    </row>
    <row r="41" spans="1:7" ht="18.75" customHeight="1" x14ac:dyDescent="0.25">
      <c r="A41" s="175" t="s">
        <v>69</v>
      </c>
      <c r="B41" s="188">
        <v>12</v>
      </c>
      <c r="C41" s="197">
        <v>2000</v>
      </c>
      <c r="D41" s="187">
        <f t="shared" si="2"/>
        <v>24000</v>
      </c>
      <c r="E41" s="288">
        <v>3250</v>
      </c>
      <c r="F41" s="256">
        <f>D41-E41</f>
        <v>20750</v>
      </c>
      <c r="G41" s="262"/>
    </row>
    <row r="42" spans="1:7" ht="19.5" customHeight="1" x14ac:dyDescent="0.25">
      <c r="A42" s="251" t="s">
        <v>1003</v>
      </c>
      <c r="B42" s="191">
        <v>1</v>
      </c>
      <c r="C42" s="198">
        <v>1500</v>
      </c>
      <c r="D42" s="187">
        <f t="shared" si="2"/>
        <v>1500</v>
      </c>
      <c r="E42" s="288">
        <v>0</v>
      </c>
      <c r="F42" s="256">
        <f t="shared" ref="F42:F43" si="3">D42-E42</f>
        <v>1500</v>
      </c>
      <c r="G42" s="179"/>
    </row>
    <row r="43" spans="1:7" ht="19.5" customHeight="1" x14ac:dyDescent="0.25">
      <c r="A43" s="251" t="s">
        <v>70</v>
      </c>
      <c r="B43" s="191">
        <v>1</v>
      </c>
      <c r="C43" s="198">
        <v>2275.81</v>
      </c>
      <c r="D43" s="187">
        <f t="shared" si="2"/>
        <v>2275.81</v>
      </c>
      <c r="E43" s="288">
        <v>2275.81</v>
      </c>
      <c r="F43" s="256">
        <f t="shared" si="3"/>
        <v>0</v>
      </c>
      <c r="G43" s="179"/>
    </row>
    <row r="44" spans="1:7" s="279" customFormat="1" ht="19.5" customHeight="1" x14ac:dyDescent="0.25">
      <c r="A44" s="376" t="s">
        <v>1004</v>
      </c>
      <c r="B44" s="374"/>
      <c r="C44" s="375"/>
      <c r="D44" s="199">
        <f>SUM(D37:D43)</f>
        <v>49225.81</v>
      </c>
      <c r="E44" s="285">
        <f>SUM(E37:E43)</f>
        <v>26289.77</v>
      </c>
      <c r="F44" s="261">
        <f>SUM(F37:F43)</f>
        <v>22936.04</v>
      </c>
      <c r="G44" s="278"/>
    </row>
    <row r="45" spans="1:7" ht="19.5" customHeight="1" x14ac:dyDescent="0.25">
      <c r="A45" s="253" t="s">
        <v>71</v>
      </c>
      <c r="B45" s="200"/>
      <c r="C45" s="201"/>
      <c r="D45" s="202"/>
      <c r="E45" s="288"/>
      <c r="F45" s="256"/>
      <c r="G45" s="171"/>
    </row>
    <row r="46" spans="1:7" ht="19.5" customHeight="1" x14ac:dyDescent="0.25">
      <c r="A46" s="251" t="s">
        <v>72</v>
      </c>
      <c r="B46" s="185">
        <v>12</v>
      </c>
      <c r="C46" s="203">
        <f>3000</f>
        <v>3000</v>
      </c>
      <c r="D46" s="204">
        <f t="shared" ref="D46:D50" si="4">C46*B46</f>
        <v>36000</v>
      </c>
      <c r="E46" s="288">
        <v>6120</v>
      </c>
      <c r="F46" s="256">
        <f>D46-E46</f>
        <v>29880</v>
      </c>
      <c r="G46" s="171"/>
    </row>
    <row r="47" spans="1:7" ht="19.5" customHeight="1" x14ac:dyDescent="0.25">
      <c r="A47" s="251" t="s">
        <v>14</v>
      </c>
      <c r="B47" s="185">
        <v>12</v>
      </c>
      <c r="C47" s="203">
        <f>1300</f>
        <v>1300</v>
      </c>
      <c r="D47" s="204">
        <f t="shared" si="4"/>
        <v>15600</v>
      </c>
      <c r="E47" s="288">
        <v>15600</v>
      </c>
      <c r="F47" s="256">
        <f>D47-E47</f>
        <v>0</v>
      </c>
      <c r="G47" s="171"/>
    </row>
    <row r="48" spans="1:7" ht="19.5" customHeight="1" x14ac:dyDescent="0.25">
      <c r="A48" s="251" t="s">
        <v>1005</v>
      </c>
      <c r="B48" s="185">
        <v>1</v>
      </c>
      <c r="C48" s="203">
        <v>4000</v>
      </c>
      <c r="D48" s="204">
        <f t="shared" si="4"/>
        <v>4000</v>
      </c>
      <c r="E48" s="288">
        <v>0</v>
      </c>
      <c r="F48" s="256">
        <f t="shared" ref="F48:F57" si="5">D48-E48</f>
        <v>4000</v>
      </c>
      <c r="G48" s="171"/>
    </row>
    <row r="49" spans="1:7" ht="19.5" customHeight="1" x14ac:dyDescent="0.25">
      <c r="A49" s="251" t="s">
        <v>1006</v>
      </c>
      <c r="B49" s="185">
        <v>1</v>
      </c>
      <c r="C49" s="203">
        <v>3500</v>
      </c>
      <c r="D49" s="204">
        <f t="shared" si="4"/>
        <v>3500</v>
      </c>
      <c r="E49" s="288">
        <v>0</v>
      </c>
      <c r="F49" s="256">
        <f t="shared" si="5"/>
        <v>3500</v>
      </c>
      <c r="G49" s="171"/>
    </row>
    <row r="50" spans="1:7" ht="19.5" customHeight="1" x14ac:dyDescent="0.25">
      <c r="A50" s="251" t="s">
        <v>25</v>
      </c>
      <c r="B50" s="185">
        <v>12</v>
      </c>
      <c r="C50" s="203">
        <f>400</f>
        <v>400</v>
      </c>
      <c r="D50" s="204">
        <f t="shared" si="4"/>
        <v>4800</v>
      </c>
      <c r="E50" s="288">
        <v>6471.3</v>
      </c>
      <c r="F50" s="256">
        <f t="shared" si="5"/>
        <v>-1671.3000000000002</v>
      </c>
      <c r="G50" s="171"/>
    </row>
    <row r="51" spans="1:7" ht="19.5" customHeight="1" x14ac:dyDescent="0.25">
      <c r="A51" s="251" t="s">
        <v>73</v>
      </c>
      <c r="B51" s="185">
        <v>1</v>
      </c>
      <c r="C51" s="203">
        <v>3000</v>
      </c>
      <c r="D51" s="204">
        <f>C51*B51</f>
        <v>3000</v>
      </c>
      <c r="E51" s="288">
        <v>388.27</v>
      </c>
      <c r="F51" s="256">
        <f t="shared" si="5"/>
        <v>2611.73</v>
      </c>
      <c r="G51" s="171"/>
    </row>
    <row r="52" spans="1:7" ht="19.5" customHeight="1" x14ac:dyDescent="0.25">
      <c r="A52" s="251" t="s">
        <v>1007</v>
      </c>
      <c r="B52" s="185">
        <v>12</v>
      </c>
      <c r="C52" s="203">
        <v>600</v>
      </c>
      <c r="D52" s="204">
        <f>B52*C52</f>
        <v>7200</v>
      </c>
      <c r="E52" s="347">
        <v>0</v>
      </c>
      <c r="F52" s="348">
        <f t="shared" si="5"/>
        <v>7200</v>
      </c>
      <c r="G52" s="179" t="s">
        <v>1083</v>
      </c>
    </row>
    <row r="53" spans="1:7" ht="19.5" customHeight="1" x14ac:dyDescent="0.25">
      <c r="A53" s="251" t="s">
        <v>1008</v>
      </c>
      <c r="B53" s="188">
        <v>2</v>
      </c>
      <c r="C53" s="205">
        <v>349.99</v>
      </c>
      <c r="D53" s="204">
        <f>C53*B53</f>
        <v>699.98</v>
      </c>
      <c r="E53" s="347">
        <v>0</v>
      </c>
      <c r="F53" s="348">
        <f t="shared" si="5"/>
        <v>699.98</v>
      </c>
      <c r="G53" s="179" t="s">
        <v>1083</v>
      </c>
    </row>
    <row r="54" spans="1:7" ht="19.5" customHeight="1" x14ac:dyDescent="0.25">
      <c r="A54" s="251" t="s">
        <v>74</v>
      </c>
      <c r="B54" s="185">
        <v>12</v>
      </c>
      <c r="C54" s="203">
        <v>250</v>
      </c>
      <c r="D54" s="204">
        <f>C54*B54</f>
        <v>3000</v>
      </c>
      <c r="E54" s="288">
        <v>1573.84</v>
      </c>
      <c r="F54" s="256">
        <f t="shared" si="5"/>
        <v>1426.16</v>
      </c>
      <c r="G54" s="171"/>
    </row>
    <row r="55" spans="1:7" ht="19.5" customHeight="1" x14ac:dyDescent="0.25">
      <c r="A55" s="251" t="s">
        <v>1009</v>
      </c>
      <c r="B55" s="188">
        <v>12</v>
      </c>
      <c r="C55" s="205">
        <v>600</v>
      </c>
      <c r="D55" s="204">
        <f>C55*B55</f>
        <v>7200</v>
      </c>
      <c r="E55" s="288">
        <v>0</v>
      </c>
      <c r="F55" s="256">
        <f t="shared" si="5"/>
        <v>7200</v>
      </c>
      <c r="G55" s="171"/>
    </row>
    <row r="56" spans="1:7" ht="19.5" customHeight="1" x14ac:dyDescent="0.25">
      <c r="A56" s="251" t="s">
        <v>1010</v>
      </c>
      <c r="B56" s="191">
        <v>3</v>
      </c>
      <c r="C56" s="206">
        <v>3000</v>
      </c>
      <c r="D56" s="207">
        <f>C56*B56</f>
        <v>9000</v>
      </c>
      <c r="E56" s="288">
        <v>0</v>
      </c>
      <c r="F56" s="256">
        <f t="shared" si="5"/>
        <v>9000</v>
      </c>
      <c r="G56" s="171"/>
    </row>
    <row r="57" spans="1:7" ht="19.5" customHeight="1" x14ac:dyDescent="0.25">
      <c r="A57" s="251" t="s">
        <v>1060</v>
      </c>
      <c r="B57" s="185">
        <v>12</v>
      </c>
      <c r="C57" s="297">
        <v>4800</v>
      </c>
      <c r="D57" s="187">
        <f>C57*B57</f>
        <v>57600</v>
      </c>
      <c r="E57" s="288">
        <v>57600</v>
      </c>
      <c r="F57" s="256">
        <f t="shared" si="5"/>
        <v>0</v>
      </c>
      <c r="G57" s="171"/>
    </row>
    <row r="58" spans="1:7" s="279" customFormat="1" ht="19.5" customHeight="1" x14ac:dyDescent="0.25">
      <c r="A58" s="376" t="s">
        <v>1011</v>
      </c>
      <c r="B58" s="374"/>
      <c r="C58" s="375"/>
      <c r="D58" s="209">
        <f>SUM(D46:F57)</f>
        <v>303199.96000000002</v>
      </c>
      <c r="E58" s="290">
        <f>SUM(E46:E57)</f>
        <v>87753.41</v>
      </c>
      <c r="F58" s="263">
        <f>SUM(F46:F57)</f>
        <v>63846.570000000007</v>
      </c>
      <c r="G58" s="278"/>
    </row>
    <row r="59" spans="1:7" ht="19.5" customHeight="1" x14ac:dyDescent="0.25">
      <c r="A59" s="253" t="s">
        <v>39</v>
      </c>
      <c r="B59" s="185"/>
      <c r="C59" s="185"/>
      <c r="D59" s="187"/>
      <c r="E59" s="288"/>
      <c r="F59" s="256"/>
      <c r="G59" s="171"/>
    </row>
    <row r="60" spans="1:7" ht="19.5" customHeight="1" x14ac:dyDescent="0.25">
      <c r="A60" s="175" t="s">
        <v>75</v>
      </c>
      <c r="B60" s="185">
        <v>12</v>
      </c>
      <c r="C60" s="203">
        <v>3000</v>
      </c>
      <c r="D60" s="187">
        <f>B60*C60</f>
        <v>36000</v>
      </c>
      <c r="E60" s="288">
        <v>39365.75</v>
      </c>
      <c r="F60" s="256">
        <f>D60-E60</f>
        <v>-3365.75</v>
      </c>
      <c r="G60" s="171"/>
    </row>
    <row r="61" spans="1:7" ht="19.5" customHeight="1" x14ac:dyDescent="0.25">
      <c r="A61" s="175" t="s">
        <v>76</v>
      </c>
      <c r="B61" s="188">
        <v>3</v>
      </c>
      <c r="C61" s="205">
        <v>3000</v>
      </c>
      <c r="D61" s="187">
        <f>B61*C61</f>
        <v>9000</v>
      </c>
      <c r="E61" s="288">
        <v>38450</v>
      </c>
      <c r="F61" s="256">
        <f>D61-E61</f>
        <v>-29450</v>
      </c>
      <c r="G61" s="171"/>
    </row>
    <row r="62" spans="1:7" s="279" customFormat="1" ht="19.5" customHeight="1" x14ac:dyDescent="0.25">
      <c r="A62" s="298" t="s">
        <v>1012</v>
      </c>
      <c r="B62" s="299"/>
      <c r="C62" s="299"/>
      <c r="D62" s="210">
        <f>SUM(D60:D61)</f>
        <v>45000</v>
      </c>
      <c r="E62" s="285">
        <f>SUM(E60:E61)</f>
        <v>77815.75</v>
      </c>
      <c r="F62" s="261">
        <f>SUM(F60:F61)</f>
        <v>-32815.75</v>
      </c>
      <c r="G62" s="278"/>
    </row>
    <row r="63" spans="1:7" ht="19.5" customHeight="1" x14ac:dyDescent="0.25">
      <c r="A63" s="211" t="s">
        <v>77</v>
      </c>
      <c r="B63" s="195"/>
      <c r="C63" s="191"/>
      <c r="D63" s="212"/>
      <c r="E63" s="288"/>
      <c r="F63" s="256"/>
      <c r="G63" s="171"/>
    </row>
    <row r="64" spans="1:7" ht="19.5" customHeight="1" x14ac:dyDescent="0.25">
      <c r="A64" s="213" t="s">
        <v>118</v>
      </c>
      <c r="B64" s="195"/>
      <c r="C64" s="191"/>
      <c r="D64" s="212">
        <f xml:space="preserve"> 1500+(300*4)</f>
        <v>2700</v>
      </c>
      <c r="E64" s="288">
        <v>1680.6</v>
      </c>
      <c r="F64" s="256">
        <f t="shared" ref="F64:F71" si="6">D64-E64</f>
        <v>1019.4000000000001</v>
      </c>
      <c r="G64" s="171"/>
    </row>
    <row r="65" spans="1:7" ht="19.5" customHeight="1" x14ac:dyDescent="0.25">
      <c r="A65" s="214" t="s">
        <v>78</v>
      </c>
      <c r="B65" s="195"/>
      <c r="C65" s="191"/>
      <c r="D65" s="212">
        <v>2000</v>
      </c>
      <c r="E65" s="288">
        <v>192.32</v>
      </c>
      <c r="F65" s="256">
        <f t="shared" si="6"/>
        <v>1807.68</v>
      </c>
      <c r="G65" s="171"/>
    </row>
    <row r="66" spans="1:7" ht="19.5" customHeight="1" x14ac:dyDescent="0.25">
      <c r="A66" s="215" t="s">
        <v>151</v>
      </c>
      <c r="B66" s="195"/>
      <c r="C66" s="195"/>
      <c r="D66" s="212">
        <v>3500</v>
      </c>
      <c r="E66" s="288">
        <v>432.2</v>
      </c>
      <c r="F66" s="256">
        <f t="shared" si="6"/>
        <v>3067.8</v>
      </c>
      <c r="G66" s="171"/>
    </row>
    <row r="67" spans="1:7" ht="19.5" customHeight="1" x14ac:dyDescent="0.25">
      <c r="A67" s="216" t="s">
        <v>1013</v>
      </c>
      <c r="B67" s="195"/>
      <c r="C67" s="195"/>
      <c r="D67" s="187">
        <v>1000</v>
      </c>
      <c r="E67" s="288">
        <v>0</v>
      </c>
      <c r="F67" s="256">
        <f t="shared" si="6"/>
        <v>1000</v>
      </c>
      <c r="G67" s="171"/>
    </row>
    <row r="68" spans="1:7" ht="19.5" customHeight="1" x14ac:dyDescent="0.25">
      <c r="A68" s="216" t="s">
        <v>152</v>
      </c>
      <c r="B68" s="195"/>
      <c r="C68" s="195"/>
      <c r="D68" s="187">
        <f>(6993.75*2)+954+(35*50)+(5*100)</f>
        <v>17191.5</v>
      </c>
      <c r="E68" s="288">
        <v>16597.310000000001</v>
      </c>
      <c r="F68" s="256">
        <f t="shared" si="6"/>
        <v>594.18999999999869</v>
      </c>
      <c r="G68" s="171"/>
    </row>
    <row r="69" spans="1:7" ht="19.5" customHeight="1" x14ac:dyDescent="0.25">
      <c r="A69" s="216" t="s">
        <v>153</v>
      </c>
      <c r="B69" s="195"/>
      <c r="C69" s="195"/>
      <c r="D69" s="187">
        <f>3000</f>
        <v>3000</v>
      </c>
      <c r="E69" s="288">
        <v>4016.26</v>
      </c>
      <c r="F69" s="256">
        <f t="shared" si="6"/>
        <v>-1016.2600000000002</v>
      </c>
      <c r="G69" s="171"/>
    </row>
    <row r="70" spans="1:7" ht="19.5" customHeight="1" x14ac:dyDescent="0.25">
      <c r="A70" s="216" t="s">
        <v>154</v>
      </c>
      <c r="B70" s="195"/>
      <c r="C70" s="195"/>
      <c r="D70" s="187">
        <v>1000</v>
      </c>
      <c r="E70" s="288">
        <v>5003.6499999999996</v>
      </c>
      <c r="F70" s="256">
        <f t="shared" si="6"/>
        <v>-4003.6499999999996</v>
      </c>
      <c r="G70" s="171"/>
    </row>
    <row r="71" spans="1:7" ht="19.5" customHeight="1" x14ac:dyDescent="0.25">
      <c r="A71" s="217" t="s">
        <v>1014</v>
      </c>
      <c r="B71" s="195"/>
      <c r="C71" s="195"/>
      <c r="D71" s="212">
        <f>150*12</f>
        <v>1800</v>
      </c>
      <c r="E71" s="288">
        <v>0</v>
      </c>
      <c r="F71" s="256">
        <f t="shared" si="6"/>
        <v>1800</v>
      </c>
      <c r="G71" s="171"/>
    </row>
    <row r="72" spans="1:7" s="279" customFormat="1" ht="19.5" customHeight="1" x14ac:dyDescent="0.25">
      <c r="A72" s="376" t="s">
        <v>1015</v>
      </c>
      <c r="B72" s="374"/>
      <c r="C72" s="375"/>
      <c r="D72" s="209">
        <f>SUM(D64:D71)</f>
        <v>32191.5</v>
      </c>
      <c r="E72" s="307">
        <f>SUM(E64:E71)</f>
        <v>27922.340000000004</v>
      </c>
      <c r="F72" s="264">
        <f>SUM(F64:F71)</f>
        <v>4269.1599999999989</v>
      </c>
      <c r="G72" s="278"/>
    </row>
    <row r="73" spans="1:7" s="279" customFormat="1" ht="18.75" customHeight="1" x14ac:dyDescent="0.25">
      <c r="A73" s="300" t="s">
        <v>1016</v>
      </c>
      <c r="B73" s="301"/>
      <c r="C73" s="302"/>
      <c r="D73" s="220">
        <f>D35+D44+D58+D62+D72</f>
        <v>821557.27</v>
      </c>
      <c r="E73" s="291">
        <f>E35+E44+E58+E62+E72</f>
        <v>489282.32</v>
      </c>
      <c r="F73" s="290">
        <f>F35+F44+F58+F62+F72</f>
        <v>180674.97000000003</v>
      </c>
      <c r="G73" s="278"/>
    </row>
    <row r="74" spans="1:7" ht="19.5" customHeight="1" x14ac:dyDescent="0.25">
      <c r="A74" s="367" t="s">
        <v>79</v>
      </c>
      <c r="B74" s="358"/>
      <c r="C74" s="359"/>
      <c r="D74" s="221"/>
      <c r="E74" s="288"/>
      <c r="F74" s="256"/>
      <c r="G74" s="171"/>
    </row>
    <row r="75" spans="1:7" ht="18.75" customHeight="1" x14ac:dyDescent="0.25">
      <c r="A75" s="251" t="s">
        <v>1017</v>
      </c>
      <c r="B75" s="191"/>
      <c r="C75" s="336"/>
      <c r="D75" s="334">
        <v>20000</v>
      </c>
      <c r="E75" s="288">
        <v>0</v>
      </c>
      <c r="F75" s="256">
        <f>D75-E75</f>
        <v>20000</v>
      </c>
      <c r="G75" s="171"/>
    </row>
    <row r="76" spans="1:7" ht="18.75" customHeight="1" x14ac:dyDescent="0.25">
      <c r="A76" s="251" t="s">
        <v>80</v>
      </c>
      <c r="B76" s="191"/>
      <c r="C76" s="336"/>
      <c r="D76" s="334">
        <f>2800+2200</f>
        <v>5000</v>
      </c>
      <c r="E76" s="288">
        <v>2799.8</v>
      </c>
      <c r="F76" s="256">
        <f>D76-E76</f>
        <v>2200.1999999999998</v>
      </c>
      <c r="G76" s="171"/>
    </row>
    <row r="77" spans="1:7" s="279" customFormat="1" ht="18.75" customHeight="1" x14ac:dyDescent="0.25">
      <c r="A77" s="300" t="s">
        <v>1018</v>
      </c>
      <c r="B77" s="321"/>
      <c r="C77" s="335"/>
      <c r="D77" s="223">
        <f>D75+D76</f>
        <v>25000</v>
      </c>
      <c r="E77" s="285">
        <f>SUM(E75:E76)</f>
        <v>2799.8</v>
      </c>
      <c r="F77" s="261">
        <f>SUM(F75:F76)</f>
        <v>22200.2</v>
      </c>
      <c r="G77" s="278"/>
    </row>
    <row r="78" spans="1:7" s="279" customFormat="1" ht="18.75" customHeight="1" x14ac:dyDescent="0.25">
      <c r="A78" s="303" t="s">
        <v>1019</v>
      </c>
      <c r="B78" s="301"/>
      <c r="C78" s="302"/>
      <c r="D78" s="220">
        <f>D35+D44+D58+D62+D72+D77</f>
        <v>846557.27</v>
      </c>
      <c r="E78" s="285">
        <f>E73+E77</f>
        <v>492082.12</v>
      </c>
      <c r="F78" s="285">
        <f>F73+F77</f>
        <v>202875.17000000004</v>
      </c>
      <c r="G78" s="257"/>
    </row>
    <row r="79" spans="1:7" ht="19.5" customHeight="1" x14ac:dyDescent="0.25">
      <c r="A79" s="351"/>
      <c r="B79" s="352"/>
      <c r="C79" s="350"/>
      <c r="D79" s="222"/>
      <c r="E79" s="292"/>
      <c r="F79" s="265"/>
      <c r="G79" s="171"/>
    </row>
    <row r="80" spans="1:7" ht="19.5" customHeight="1" x14ac:dyDescent="0.25">
      <c r="A80" s="353" t="s">
        <v>81</v>
      </c>
      <c r="B80" s="354"/>
      <c r="C80" s="355"/>
      <c r="D80" s="222"/>
      <c r="E80" s="292"/>
      <c r="F80" s="265"/>
      <c r="G80" s="171"/>
    </row>
    <row r="81" spans="1:7" ht="19.5" customHeight="1" x14ac:dyDescent="0.25">
      <c r="A81" s="217" t="s">
        <v>82</v>
      </c>
      <c r="B81" s="185">
        <f>2*5</f>
        <v>10</v>
      </c>
      <c r="C81" s="203">
        <v>2500</v>
      </c>
      <c r="D81" s="187">
        <f>C81*B81</f>
        <v>25000</v>
      </c>
      <c r="E81" s="288">
        <v>4330.66</v>
      </c>
      <c r="F81" s="256">
        <f>D81-E81</f>
        <v>20669.34</v>
      </c>
      <c r="G81" s="171"/>
    </row>
    <row r="82" spans="1:7" ht="19.5" customHeight="1" x14ac:dyDescent="0.25">
      <c r="A82" s="217" t="s">
        <v>83</v>
      </c>
      <c r="B82" s="185">
        <f>2*5</f>
        <v>10</v>
      </c>
      <c r="C82" s="203">
        <f>581*2.5</f>
        <v>1452.5</v>
      </c>
      <c r="D82" s="187">
        <f>C82*B82</f>
        <v>14525</v>
      </c>
      <c r="E82" s="288">
        <v>3902.5</v>
      </c>
      <c r="F82" s="256">
        <f>D82-E82</f>
        <v>10622.5</v>
      </c>
      <c r="G82" s="171"/>
    </row>
    <row r="83" spans="1:7" s="279" customFormat="1" ht="19.5" customHeight="1" x14ac:dyDescent="0.25">
      <c r="A83" s="304" t="s">
        <v>1020</v>
      </c>
      <c r="B83" s="305"/>
      <c r="C83" s="304"/>
      <c r="D83" s="209">
        <f>SUM(D81:D82)</f>
        <v>39525</v>
      </c>
      <c r="E83" s="285">
        <f>SUM(E81:E82)</f>
        <v>8233.16</v>
      </c>
      <c r="F83" s="261">
        <f>SUM(F81:F82)</f>
        <v>31291.84</v>
      </c>
      <c r="G83" s="278"/>
    </row>
    <row r="84" spans="1:7" ht="19.5" customHeight="1" x14ac:dyDescent="0.25">
      <c r="A84" s="252"/>
      <c r="B84" s="218"/>
      <c r="C84" s="225"/>
      <c r="D84" s="222"/>
      <c r="E84" s="288"/>
      <c r="F84" s="256"/>
      <c r="G84" s="171"/>
    </row>
    <row r="85" spans="1:7" ht="19.5" customHeight="1" x14ac:dyDescent="0.25">
      <c r="A85" s="353" t="s">
        <v>3</v>
      </c>
      <c r="B85" s="354"/>
      <c r="C85" s="355"/>
      <c r="D85" s="222"/>
      <c r="E85" s="288"/>
      <c r="F85" s="256"/>
      <c r="G85" s="171"/>
    </row>
    <row r="86" spans="1:7" ht="19.5" customHeight="1" x14ac:dyDescent="0.25">
      <c r="A86" s="217" t="s">
        <v>84</v>
      </c>
      <c r="B86" s="185">
        <f>4*4</f>
        <v>16</v>
      </c>
      <c r="C86" s="203">
        <v>3000</v>
      </c>
      <c r="D86" s="204">
        <f>C86*B86</f>
        <v>48000</v>
      </c>
      <c r="E86" s="288">
        <v>36458.29</v>
      </c>
      <c r="F86" s="256">
        <f t="shared" ref="F86:F92" si="7">D86-E86</f>
        <v>11541.71</v>
      </c>
      <c r="G86" s="179"/>
    </row>
    <row r="87" spans="1:7" ht="19.5" customHeight="1" x14ac:dyDescent="0.25">
      <c r="A87" s="217" t="s">
        <v>85</v>
      </c>
      <c r="B87" s="185">
        <f>4*4</f>
        <v>16</v>
      </c>
      <c r="C87" s="203">
        <f>(665*4.5)</f>
        <v>2992.5</v>
      </c>
      <c r="D87" s="204">
        <f t="shared" ref="D87:D92" si="8">C87*B87</f>
        <v>47880</v>
      </c>
      <c r="E87" s="288">
        <v>55335</v>
      </c>
      <c r="F87" s="256">
        <f t="shared" si="7"/>
        <v>-7455</v>
      </c>
      <c r="G87" s="179"/>
    </row>
    <row r="88" spans="1:7" ht="19.5" customHeight="1" x14ac:dyDescent="0.25">
      <c r="A88" s="217" t="s">
        <v>86</v>
      </c>
      <c r="B88" s="185">
        <f>3*4</f>
        <v>12</v>
      </c>
      <c r="C88" s="203">
        <v>3000</v>
      </c>
      <c r="D88" s="204">
        <f t="shared" si="8"/>
        <v>36000</v>
      </c>
      <c r="E88" s="288">
        <v>29890.12</v>
      </c>
      <c r="F88" s="256">
        <f t="shared" si="7"/>
        <v>6109.880000000001</v>
      </c>
      <c r="G88" s="179"/>
    </row>
    <row r="89" spans="1:7" ht="19.5" customHeight="1" x14ac:dyDescent="0.25">
      <c r="A89" s="217" t="s">
        <v>87</v>
      </c>
      <c r="B89" s="185">
        <f>4.5*3</f>
        <v>13.5</v>
      </c>
      <c r="C89" s="203">
        <f>(581*4.5)</f>
        <v>2614.5</v>
      </c>
      <c r="D89" s="204">
        <f t="shared" si="8"/>
        <v>35295.75</v>
      </c>
      <c r="E89" s="288">
        <v>26726</v>
      </c>
      <c r="F89" s="256">
        <f t="shared" si="7"/>
        <v>8569.75</v>
      </c>
      <c r="G89" s="179"/>
    </row>
    <row r="90" spans="1:7" ht="19.5" customHeight="1" x14ac:dyDescent="0.25">
      <c r="A90" s="217" t="s">
        <v>88</v>
      </c>
      <c r="B90" s="185">
        <v>3</v>
      </c>
      <c r="C90" s="203">
        <v>25000</v>
      </c>
      <c r="D90" s="204">
        <f t="shared" si="8"/>
        <v>75000</v>
      </c>
      <c r="E90" s="288">
        <v>66263.62</v>
      </c>
      <c r="F90" s="256">
        <f t="shared" si="7"/>
        <v>8736.3800000000047</v>
      </c>
      <c r="G90" s="179"/>
    </row>
    <row r="91" spans="1:7" ht="19.5" customHeight="1" x14ac:dyDescent="0.25">
      <c r="A91" s="175" t="s">
        <v>49</v>
      </c>
      <c r="B91" s="185">
        <v>4</v>
      </c>
      <c r="C91" s="186">
        <v>5000</v>
      </c>
      <c r="D91" s="187">
        <f t="shared" si="8"/>
        <v>20000</v>
      </c>
      <c r="E91" s="288">
        <v>20000</v>
      </c>
      <c r="F91" s="256">
        <f t="shared" si="7"/>
        <v>0</v>
      </c>
      <c r="G91" s="179"/>
    </row>
    <row r="92" spans="1:7" ht="19.5" customHeight="1" x14ac:dyDescent="0.25">
      <c r="A92" s="175" t="s">
        <v>48</v>
      </c>
      <c r="B92" s="185">
        <v>4</v>
      </c>
      <c r="C92" s="186">
        <v>2500</v>
      </c>
      <c r="D92" s="187">
        <f t="shared" si="8"/>
        <v>10000</v>
      </c>
      <c r="E92" s="288">
        <v>10000</v>
      </c>
      <c r="F92" s="256">
        <f t="shared" si="7"/>
        <v>0</v>
      </c>
      <c r="G92" s="179"/>
    </row>
    <row r="93" spans="1:7" s="279" customFormat="1" ht="19.5" customHeight="1" x14ac:dyDescent="0.25">
      <c r="A93" s="304" t="s">
        <v>1021</v>
      </c>
      <c r="B93" s="356"/>
      <c r="C93" s="357"/>
      <c r="D93" s="209">
        <f>SUM(D86:D92)</f>
        <v>272175.75</v>
      </c>
      <c r="E93" s="285">
        <f>SUM(E86:E92)</f>
        <v>244673.03</v>
      </c>
      <c r="F93" s="261">
        <f>SUM(F86:F92)</f>
        <v>27502.720000000005</v>
      </c>
      <c r="G93" s="278"/>
    </row>
    <row r="94" spans="1:7" ht="19.5" customHeight="1" x14ac:dyDescent="0.25">
      <c r="A94" s="252"/>
      <c r="B94" s="218"/>
      <c r="C94" s="227"/>
      <c r="D94" s="187"/>
      <c r="E94" s="288"/>
      <c r="F94" s="288"/>
      <c r="G94" s="171"/>
    </row>
    <row r="95" spans="1:7" ht="19.5" customHeight="1" x14ac:dyDescent="0.25">
      <c r="A95" s="353" t="s">
        <v>89</v>
      </c>
      <c r="B95" s="358"/>
      <c r="C95" s="359"/>
      <c r="D95" s="187"/>
      <c r="E95" s="288"/>
      <c r="F95" s="288"/>
      <c r="G95" s="171"/>
    </row>
    <row r="96" spans="1:7" ht="19.5" customHeight="1" x14ac:dyDescent="0.25">
      <c r="A96" s="312" t="s">
        <v>1022</v>
      </c>
      <c r="B96" s="191">
        <v>2</v>
      </c>
      <c r="C96" s="228">
        <v>10000</v>
      </c>
      <c r="D96" s="187">
        <f>B96*C96</f>
        <v>20000</v>
      </c>
      <c r="E96" s="288">
        <v>0</v>
      </c>
      <c r="F96" s="256">
        <f>D96-E96</f>
        <v>20000</v>
      </c>
      <c r="G96" s="171"/>
    </row>
    <row r="97" spans="1:7" ht="19.5" customHeight="1" x14ac:dyDescent="0.25">
      <c r="A97" s="312" t="s">
        <v>90</v>
      </c>
      <c r="B97" s="229">
        <v>4</v>
      </c>
      <c r="C97" s="230">
        <f>581*2</f>
        <v>1162</v>
      </c>
      <c r="D97" s="187">
        <f>B97*C97</f>
        <v>4648</v>
      </c>
      <c r="E97" s="288">
        <v>1452.5</v>
      </c>
      <c r="F97" s="256">
        <f t="shared" ref="F97:F99" si="9">D97-E97</f>
        <v>3195.5</v>
      </c>
      <c r="G97" s="171"/>
    </row>
    <row r="98" spans="1:7" ht="19.5" customHeight="1" x14ac:dyDescent="0.25">
      <c r="A98" s="312" t="s">
        <v>91</v>
      </c>
      <c r="B98" s="185">
        <v>4</v>
      </c>
      <c r="C98" s="186">
        <v>3000</v>
      </c>
      <c r="D98" s="187">
        <f>C98*B98</f>
        <v>12000</v>
      </c>
      <c r="E98" s="288">
        <v>5328.84</v>
      </c>
      <c r="F98" s="256">
        <f t="shared" si="9"/>
        <v>6671.16</v>
      </c>
      <c r="G98" s="171"/>
    </row>
    <row r="99" spans="1:7" ht="19.5" customHeight="1" x14ac:dyDescent="0.25">
      <c r="A99" s="217" t="s">
        <v>92</v>
      </c>
      <c r="B99" s="185">
        <v>1</v>
      </c>
      <c r="C99" s="186">
        <v>75000</v>
      </c>
      <c r="D99" s="187">
        <f>C99*B99</f>
        <v>75000</v>
      </c>
      <c r="E99" s="288">
        <v>68075.53</v>
      </c>
      <c r="F99" s="256">
        <f t="shared" si="9"/>
        <v>6924.4700000000012</v>
      </c>
      <c r="G99" s="171"/>
    </row>
    <row r="100" spans="1:7" s="279" customFormat="1" ht="19.5" customHeight="1" x14ac:dyDescent="0.25">
      <c r="A100" s="304" t="s">
        <v>1023</v>
      </c>
      <c r="B100" s="356"/>
      <c r="C100" s="357"/>
      <c r="D100" s="209">
        <f>SUM(D96:F99)</f>
        <v>223296</v>
      </c>
      <c r="E100" s="285">
        <f>SUM(E96:E99)</f>
        <v>74856.87</v>
      </c>
      <c r="F100" s="261">
        <f>SUM(F96:F99)</f>
        <v>36791.130000000005</v>
      </c>
      <c r="G100" s="278"/>
    </row>
    <row r="101" spans="1:7" ht="19.5" customHeight="1" x14ac:dyDescent="0.25">
      <c r="A101" s="252"/>
      <c r="B101" s="218"/>
      <c r="C101" s="227"/>
      <c r="D101" s="212"/>
      <c r="E101" s="288"/>
      <c r="F101" s="288"/>
      <c r="G101" s="171"/>
    </row>
    <row r="102" spans="1:7" ht="19.5" customHeight="1" x14ac:dyDescent="0.25">
      <c r="A102" s="249" t="s">
        <v>1024</v>
      </c>
      <c r="B102" s="313"/>
      <c r="C102" s="314"/>
      <c r="D102" s="212"/>
      <c r="E102" s="288"/>
      <c r="F102" s="288"/>
      <c r="G102" s="171"/>
    </row>
    <row r="103" spans="1:7" ht="19.5" customHeight="1" x14ac:dyDescent="0.25">
      <c r="A103" s="217" t="s">
        <v>1025</v>
      </c>
      <c r="B103" s="191">
        <v>1</v>
      </c>
      <c r="C103" s="315">
        <v>50000</v>
      </c>
      <c r="D103" s="212">
        <f>C103*B103</f>
        <v>50000</v>
      </c>
      <c r="E103" s="288">
        <v>6704.4</v>
      </c>
      <c r="F103" s="256">
        <f>D103-E103</f>
        <v>43295.6</v>
      </c>
      <c r="G103" s="171"/>
    </row>
    <row r="104" spans="1:7" ht="19.5" customHeight="1" x14ac:dyDescent="0.25">
      <c r="A104" s="217" t="s">
        <v>1026</v>
      </c>
      <c r="B104" s="191" t="s">
        <v>11</v>
      </c>
      <c r="C104" s="315" t="s">
        <v>11</v>
      </c>
      <c r="D104" s="212">
        <f>10000</f>
        <v>10000</v>
      </c>
      <c r="E104" s="288">
        <v>0</v>
      </c>
      <c r="F104" s="256">
        <f>D104-E104</f>
        <v>10000</v>
      </c>
      <c r="G104" s="171"/>
    </row>
    <row r="105" spans="1:7" ht="19.5" customHeight="1" x14ac:dyDescent="0.25">
      <c r="A105" s="217" t="s">
        <v>1027</v>
      </c>
      <c r="B105" s="191"/>
      <c r="C105" s="315"/>
      <c r="D105" s="212">
        <f>C105*B105</f>
        <v>0</v>
      </c>
      <c r="E105" s="288">
        <v>0</v>
      </c>
      <c r="F105" s="256">
        <f>D105-E105</f>
        <v>0</v>
      </c>
      <c r="G105" s="171"/>
    </row>
    <row r="106" spans="1:7" s="279" customFormat="1" ht="19.5" customHeight="1" x14ac:dyDescent="0.25">
      <c r="A106" s="298" t="s">
        <v>1028</v>
      </c>
      <c r="B106" s="316"/>
      <c r="C106" s="317"/>
      <c r="D106" s="209">
        <f>SUM(D103:D105)</f>
        <v>60000</v>
      </c>
      <c r="E106" s="285">
        <f>SUM(E103:E105)</f>
        <v>6704.4</v>
      </c>
      <c r="F106" s="261">
        <f>SUM(F103:F105)</f>
        <v>53295.6</v>
      </c>
      <c r="G106" s="278"/>
    </row>
    <row r="107" spans="1:7" ht="19.5" customHeight="1" x14ac:dyDescent="0.25">
      <c r="A107" s="252"/>
      <c r="B107" s="200"/>
      <c r="C107" s="232"/>
      <c r="D107" s="226"/>
      <c r="E107" s="293"/>
      <c r="F107" s="266"/>
      <c r="G107" s="171"/>
    </row>
    <row r="108" spans="1:7" ht="34.5" customHeight="1" x14ac:dyDescent="0.25">
      <c r="A108" s="233" t="s">
        <v>93</v>
      </c>
      <c r="B108" s="200"/>
      <c r="C108" s="232"/>
      <c r="D108" s="226"/>
      <c r="E108" s="293"/>
      <c r="F108" s="266"/>
      <c r="G108" s="171"/>
    </row>
    <row r="109" spans="1:7" ht="19.5" customHeight="1" x14ac:dyDescent="0.25">
      <c r="A109" s="217" t="s">
        <v>94</v>
      </c>
      <c r="B109" s="185">
        <f>6*4</f>
        <v>24</v>
      </c>
      <c r="C109" s="231">
        <f>581*1.5</f>
        <v>871.5</v>
      </c>
      <c r="D109" s="187">
        <f>C109*B109</f>
        <v>20916</v>
      </c>
      <c r="E109" s="288">
        <v>13944</v>
      </c>
      <c r="F109" s="256">
        <f>D109-E109</f>
        <v>6972</v>
      </c>
      <c r="G109" s="267"/>
    </row>
    <row r="110" spans="1:7" ht="19.5" customHeight="1" x14ac:dyDescent="0.25">
      <c r="A110" s="217" t="s">
        <v>95</v>
      </c>
      <c r="B110" s="185">
        <f>6*4</f>
        <v>24</v>
      </c>
      <c r="C110" s="231">
        <f>C86</f>
        <v>3000</v>
      </c>
      <c r="D110" s="187">
        <f>C110*B110</f>
        <v>72000</v>
      </c>
      <c r="E110" s="288">
        <f>49088.88</f>
        <v>49088.88</v>
      </c>
      <c r="F110" s="256">
        <f>D110-E110</f>
        <v>22911.120000000003</v>
      </c>
      <c r="G110" s="267"/>
    </row>
    <row r="111" spans="1:7" s="279" customFormat="1" ht="19.5" customHeight="1" x14ac:dyDescent="0.25">
      <c r="A111" s="298" t="s">
        <v>1029</v>
      </c>
      <c r="B111" s="318"/>
      <c r="C111" s="319"/>
      <c r="D111" s="209">
        <f>SUM(D109:D110)</f>
        <v>92916</v>
      </c>
      <c r="E111" s="285">
        <f>SUM(E109:E110)</f>
        <v>63032.88</v>
      </c>
      <c r="F111" s="261">
        <f>SUM(F109:F110)</f>
        <v>29883.120000000003</v>
      </c>
      <c r="G111" s="278"/>
    </row>
    <row r="112" spans="1:7" s="331" customFormat="1" ht="19.5" customHeight="1" x14ac:dyDescent="0.25">
      <c r="A112" s="324"/>
      <c r="B112" s="325"/>
      <c r="C112" s="326"/>
      <c r="D112" s="327"/>
      <c r="E112" s="328"/>
      <c r="F112" s="329"/>
      <c r="G112" s="330"/>
    </row>
    <row r="113" spans="1:7" s="331" customFormat="1" ht="19.5" customHeight="1" x14ac:dyDescent="0.25">
      <c r="A113" s="332" t="s">
        <v>1030</v>
      </c>
      <c r="B113" s="333"/>
      <c r="C113" s="326"/>
      <c r="D113" s="327"/>
      <c r="E113" s="328"/>
      <c r="F113" s="329"/>
      <c r="G113" s="330"/>
    </row>
    <row r="114" spans="1:7" ht="19.5" customHeight="1" x14ac:dyDescent="0.25">
      <c r="A114" s="217" t="s">
        <v>1031</v>
      </c>
      <c r="B114" s="191">
        <f>2+2+2+2</f>
        <v>8</v>
      </c>
      <c r="C114" s="208">
        <f>C109</f>
        <v>871.5</v>
      </c>
      <c r="D114" s="187">
        <f>B114*C114</f>
        <v>6972</v>
      </c>
      <c r="E114" s="288">
        <v>0</v>
      </c>
      <c r="F114" s="256">
        <f>D114-E114</f>
        <v>6972</v>
      </c>
    </row>
    <row r="115" spans="1:7" ht="19.5" customHeight="1" x14ac:dyDescent="0.25">
      <c r="A115" s="217" t="s">
        <v>1032</v>
      </c>
      <c r="B115" s="191">
        <f>2+2+2+2</f>
        <v>8</v>
      </c>
      <c r="C115" s="208">
        <f>C86</f>
        <v>3000</v>
      </c>
      <c r="D115" s="187">
        <f>B115*C115</f>
        <v>24000</v>
      </c>
      <c r="E115" s="288">
        <v>0</v>
      </c>
      <c r="F115" s="256">
        <f>D115-E115</f>
        <v>24000</v>
      </c>
    </row>
    <row r="116" spans="1:7" s="279" customFormat="1" ht="19.5" customHeight="1" x14ac:dyDescent="0.25">
      <c r="A116" s="298" t="s">
        <v>1033</v>
      </c>
      <c r="B116" s="316"/>
      <c r="C116" s="319"/>
      <c r="D116" s="234">
        <f>SUM(D114:D115)</f>
        <v>30972</v>
      </c>
      <c r="E116" s="294">
        <f>SUM(E114:E115)</f>
        <v>0</v>
      </c>
      <c r="F116" s="268">
        <f>SUM(F114:F115)</f>
        <v>30972</v>
      </c>
      <c r="G116" s="278"/>
    </row>
    <row r="117" spans="1:7" ht="19.5" customHeight="1" x14ac:dyDescent="0.25">
      <c r="A117" s="252"/>
      <c r="B117" s="200"/>
      <c r="C117" s="208"/>
      <c r="D117" s="224"/>
      <c r="E117" s="293"/>
      <c r="F117" s="266"/>
      <c r="G117" s="171"/>
    </row>
    <row r="118" spans="1:7" ht="19.5" customHeight="1" x14ac:dyDescent="0.25">
      <c r="A118" s="353" t="s">
        <v>15</v>
      </c>
      <c r="B118" s="354"/>
      <c r="C118" s="355"/>
      <c r="D118" s="224"/>
      <c r="E118" s="293"/>
      <c r="F118" s="266"/>
      <c r="G118" s="171"/>
    </row>
    <row r="119" spans="1:7" ht="19.5" customHeight="1" x14ac:dyDescent="0.25">
      <c r="A119" s="217" t="s">
        <v>1061</v>
      </c>
      <c r="B119" s="185"/>
      <c r="C119" s="208"/>
      <c r="D119" s="187"/>
      <c r="E119" s="288"/>
      <c r="F119" s="256"/>
      <c r="G119" s="171"/>
    </row>
    <row r="120" spans="1:7" ht="19.5" customHeight="1" x14ac:dyDescent="0.25">
      <c r="A120" s="217" t="s">
        <v>96</v>
      </c>
      <c r="B120" s="185">
        <v>1</v>
      </c>
      <c r="C120" s="208">
        <v>15000</v>
      </c>
      <c r="D120" s="187">
        <f>C120*B120</f>
        <v>15000</v>
      </c>
      <c r="E120" s="288">
        <v>21886.74</v>
      </c>
      <c r="F120" s="256">
        <f>D120-E120</f>
        <v>-6886.7400000000016</v>
      </c>
      <c r="G120" s="171"/>
    </row>
    <row r="121" spans="1:7" ht="19.5" customHeight="1" x14ac:dyDescent="0.25">
      <c r="A121" s="217" t="s">
        <v>97</v>
      </c>
      <c r="B121" s="185">
        <v>1</v>
      </c>
      <c r="C121" s="208">
        <v>15000</v>
      </c>
      <c r="D121" s="187">
        <f>C121*B121</f>
        <v>15000</v>
      </c>
      <c r="E121" s="288">
        <v>13982.04</v>
      </c>
      <c r="F121" s="256">
        <f>D121-E121</f>
        <v>1017.9599999999991</v>
      </c>
      <c r="G121" s="171"/>
    </row>
    <row r="122" spans="1:7" ht="19.5" customHeight="1" x14ac:dyDescent="0.25">
      <c r="A122" s="217" t="s">
        <v>98</v>
      </c>
      <c r="B122" s="185">
        <v>1</v>
      </c>
      <c r="C122" s="208">
        <v>15000</v>
      </c>
      <c r="D122" s="187">
        <f>C122*B122</f>
        <v>15000</v>
      </c>
      <c r="E122" s="288">
        <v>16016.52</v>
      </c>
      <c r="F122" s="256">
        <f>D122-E122</f>
        <v>-1016.5200000000004</v>
      </c>
      <c r="G122" s="171"/>
    </row>
    <row r="123" spans="1:7" ht="19.5" customHeight="1" x14ac:dyDescent="0.25">
      <c r="A123" s="217" t="s">
        <v>99</v>
      </c>
      <c r="B123" s="185">
        <v>1</v>
      </c>
      <c r="C123" s="208">
        <f>(25000*5)+50000</f>
        <v>175000</v>
      </c>
      <c r="D123" s="187">
        <f>C123*B123</f>
        <v>175000</v>
      </c>
      <c r="E123" s="288">
        <v>24406.54</v>
      </c>
      <c r="F123" s="256">
        <f>D123-E123</f>
        <v>150593.46</v>
      </c>
      <c r="G123" s="171"/>
    </row>
    <row r="124" spans="1:7" s="279" customFormat="1" ht="19.5" customHeight="1" x14ac:dyDescent="0.25">
      <c r="A124" s="298" t="s">
        <v>1034</v>
      </c>
      <c r="B124" s="320"/>
      <c r="C124" s="319"/>
      <c r="D124" s="209">
        <f>SUM(D119:D123)</f>
        <v>220000</v>
      </c>
      <c r="E124" s="285">
        <f>SUM(E120:E123)</f>
        <v>76291.839999999997</v>
      </c>
      <c r="F124" s="261">
        <f>SUM(F120:F123)</f>
        <v>143708.15999999997</v>
      </c>
      <c r="G124" s="278"/>
    </row>
    <row r="125" spans="1:7" ht="19.5" customHeight="1" x14ac:dyDescent="0.25">
      <c r="A125" s="235"/>
      <c r="B125" s="188"/>
      <c r="C125" s="208"/>
      <c r="D125" s="187"/>
      <c r="E125" s="288"/>
      <c r="F125" s="256"/>
      <c r="G125" s="171"/>
    </row>
    <row r="126" spans="1:7" ht="19.5" customHeight="1" x14ac:dyDescent="0.25">
      <c r="A126" s="249" t="s">
        <v>51</v>
      </c>
      <c r="B126" s="191"/>
      <c r="C126" s="208"/>
      <c r="D126" s="187"/>
      <c r="E126" s="288"/>
      <c r="F126" s="256"/>
      <c r="G126" s="171"/>
    </row>
    <row r="127" spans="1:7" ht="19.5" customHeight="1" x14ac:dyDescent="0.25">
      <c r="A127" s="217" t="s">
        <v>1062</v>
      </c>
      <c r="B127" s="191"/>
      <c r="C127" s="208"/>
      <c r="D127" s="187"/>
      <c r="E127" s="288"/>
      <c r="F127" s="256"/>
      <c r="G127" s="171"/>
    </row>
    <row r="128" spans="1:7" ht="19.5" customHeight="1" x14ac:dyDescent="0.25">
      <c r="A128" s="217" t="s">
        <v>1035</v>
      </c>
      <c r="B128" s="191">
        <v>1</v>
      </c>
      <c r="C128" s="208">
        <v>4000</v>
      </c>
      <c r="D128" s="187">
        <f>B128*C128</f>
        <v>4000</v>
      </c>
      <c r="E128" s="288">
        <v>0</v>
      </c>
      <c r="F128" s="256">
        <f>D128-E128</f>
        <v>4000</v>
      </c>
      <c r="G128" s="171"/>
    </row>
    <row r="129" spans="1:7" ht="19.5" customHeight="1" x14ac:dyDescent="0.25">
      <c r="A129" s="217" t="s">
        <v>100</v>
      </c>
      <c r="B129" s="191">
        <v>1</v>
      </c>
      <c r="C129" s="208">
        <f>55000</f>
        <v>55000</v>
      </c>
      <c r="D129" s="187">
        <f>C129*B129</f>
        <v>55000</v>
      </c>
      <c r="E129" s="288">
        <v>35000</v>
      </c>
      <c r="F129" s="256">
        <f>D129-E129</f>
        <v>20000</v>
      </c>
      <c r="G129" s="171"/>
    </row>
    <row r="130" spans="1:7" ht="19.5" customHeight="1" x14ac:dyDescent="0.25">
      <c r="A130" s="217" t="s">
        <v>1036</v>
      </c>
      <c r="B130" s="191">
        <v>12</v>
      </c>
      <c r="C130" s="208">
        <f>270</f>
        <v>270</v>
      </c>
      <c r="D130" s="187">
        <f>C130*B130</f>
        <v>3240</v>
      </c>
      <c r="E130" s="288">
        <v>0</v>
      </c>
      <c r="F130" s="256">
        <v>0</v>
      </c>
      <c r="G130" s="179"/>
    </row>
    <row r="131" spans="1:7" s="279" customFormat="1" ht="19.5" customHeight="1" x14ac:dyDescent="0.25">
      <c r="A131" s="298" t="s">
        <v>1037</v>
      </c>
      <c r="B131" s="321"/>
      <c r="C131" s="322"/>
      <c r="D131" s="234">
        <f>SUM(D127:D130)</f>
        <v>62240</v>
      </c>
      <c r="E131" s="294">
        <f>SUM(E128:E130)</f>
        <v>35000</v>
      </c>
      <c r="F131" s="268">
        <f>SUM(F128:F130)</f>
        <v>24000</v>
      </c>
      <c r="G131" s="278"/>
    </row>
    <row r="132" spans="1:7" ht="19.5" customHeight="1" x14ac:dyDescent="0.25">
      <c r="A132" s="251"/>
      <c r="B132" s="200"/>
      <c r="C132" s="201"/>
      <c r="D132" s="187"/>
      <c r="E132" s="288"/>
      <c r="F132" s="256"/>
      <c r="G132" s="171"/>
    </row>
    <row r="133" spans="1:7" ht="19.5" customHeight="1" x14ac:dyDescent="0.25">
      <c r="A133" s="249" t="s">
        <v>101</v>
      </c>
      <c r="B133" s="185"/>
      <c r="C133" s="208"/>
      <c r="D133" s="202"/>
      <c r="E133" s="288"/>
      <c r="F133" s="256"/>
      <c r="G133" s="171"/>
    </row>
    <row r="134" spans="1:7" ht="34.5" customHeight="1" x14ac:dyDescent="0.25">
      <c r="A134" s="236" t="s">
        <v>102</v>
      </c>
      <c r="B134" s="185">
        <v>1</v>
      </c>
      <c r="C134" s="237">
        <v>15000</v>
      </c>
      <c r="D134" s="187">
        <f>B134*C134</f>
        <v>15000</v>
      </c>
      <c r="E134" s="288">
        <v>5011.6899999999996</v>
      </c>
      <c r="F134" s="256">
        <f>D134-E134</f>
        <v>9988.3100000000013</v>
      </c>
      <c r="G134" s="171"/>
    </row>
    <row r="135" spans="1:7" ht="19.5" customHeight="1" x14ac:dyDescent="0.25">
      <c r="A135" s="217" t="s">
        <v>1038</v>
      </c>
      <c r="B135" s="185">
        <v>1</v>
      </c>
      <c r="C135" s="237">
        <f>581*2.5</f>
        <v>1452.5</v>
      </c>
      <c r="D135" s="187">
        <f t="shared" ref="D135:D138" si="10">C135*B135</f>
        <v>1452.5</v>
      </c>
      <c r="E135" s="288">
        <v>0</v>
      </c>
      <c r="F135" s="256">
        <f>D135-E135</f>
        <v>1452.5</v>
      </c>
      <c r="G135" s="171"/>
    </row>
    <row r="136" spans="1:7" ht="19.5" customHeight="1" x14ac:dyDescent="0.25">
      <c r="A136" s="217" t="s">
        <v>1039</v>
      </c>
      <c r="B136" s="185">
        <v>1</v>
      </c>
      <c r="C136" s="237">
        <f>C86</f>
        <v>3000</v>
      </c>
      <c r="D136" s="187">
        <f t="shared" si="10"/>
        <v>3000</v>
      </c>
      <c r="E136" s="288">
        <v>0</v>
      </c>
      <c r="F136" s="256">
        <f t="shared" ref="F136" si="11">D136-E136</f>
        <v>3000</v>
      </c>
      <c r="G136" s="171"/>
    </row>
    <row r="137" spans="1:7" ht="19.5" customHeight="1" x14ac:dyDescent="0.25">
      <c r="A137" s="238" t="s">
        <v>1040</v>
      </c>
      <c r="B137" s="185">
        <v>2</v>
      </c>
      <c r="C137" s="203">
        <v>3200</v>
      </c>
      <c r="D137" s="187">
        <f t="shared" si="10"/>
        <v>6400</v>
      </c>
      <c r="E137" s="288">
        <v>0</v>
      </c>
      <c r="F137" s="256">
        <f>D137-E138</f>
        <v>1400</v>
      </c>
      <c r="G137" s="171"/>
    </row>
    <row r="138" spans="1:7" ht="19.5" customHeight="1" x14ac:dyDescent="0.25">
      <c r="A138" s="238" t="s">
        <v>103</v>
      </c>
      <c r="B138" s="185">
        <v>4</v>
      </c>
      <c r="C138" s="203">
        <v>5000</v>
      </c>
      <c r="D138" s="187">
        <f t="shared" si="10"/>
        <v>20000</v>
      </c>
      <c r="E138" s="288">
        <v>5000</v>
      </c>
      <c r="F138" s="256">
        <f>D138-E139</f>
        <v>9988.3100000000013</v>
      </c>
      <c r="G138" s="171"/>
    </row>
    <row r="139" spans="1:7" s="279" customFormat="1" ht="30.75" customHeight="1" x14ac:dyDescent="0.25">
      <c r="A139" s="298" t="s">
        <v>1041</v>
      </c>
      <c r="B139" s="318"/>
      <c r="C139" s="323"/>
      <c r="D139" s="209">
        <f>SUM(D134:D138)</f>
        <v>45852.5</v>
      </c>
      <c r="E139" s="285">
        <f>SUM(E134:E138)</f>
        <v>10011.689999999999</v>
      </c>
      <c r="F139" s="261">
        <f>SUM(F134:F138)</f>
        <v>25829.120000000003</v>
      </c>
      <c r="G139" s="278"/>
    </row>
    <row r="140" spans="1:7" ht="19.5" customHeight="1" x14ac:dyDescent="0.25">
      <c r="A140" s="250"/>
      <c r="B140" s="218"/>
      <c r="C140" s="219"/>
      <c r="D140" s="202"/>
      <c r="E140" s="292"/>
      <c r="F140" s="269"/>
      <c r="G140" s="171"/>
    </row>
    <row r="141" spans="1:7" ht="19.5" customHeight="1" x14ac:dyDescent="0.25">
      <c r="A141" s="253" t="s">
        <v>1042</v>
      </c>
      <c r="B141" s="218"/>
      <c r="C141" s="219"/>
      <c r="D141" s="202"/>
      <c r="E141" s="292"/>
      <c r="F141" s="269"/>
      <c r="G141" s="171"/>
    </row>
    <row r="142" spans="1:7" ht="19.5" customHeight="1" x14ac:dyDescent="0.25">
      <c r="A142" s="250" t="s">
        <v>1043</v>
      </c>
      <c r="B142" s="218"/>
      <c r="C142" s="219"/>
      <c r="D142" s="202">
        <v>20000</v>
      </c>
      <c r="E142" s="288">
        <v>0</v>
      </c>
      <c r="F142" s="256">
        <f>D142-E142</f>
        <v>20000</v>
      </c>
      <c r="G142" s="171"/>
    </row>
    <row r="143" spans="1:7" s="279" customFormat="1" ht="19.5" customHeight="1" x14ac:dyDescent="0.25">
      <c r="A143" s="300" t="s">
        <v>1044</v>
      </c>
      <c r="B143" s="301"/>
      <c r="C143" s="302"/>
      <c r="D143" s="209">
        <f>SUM(D142)</f>
        <v>20000</v>
      </c>
      <c r="E143" s="289">
        <f>SUM(E142)</f>
        <v>0</v>
      </c>
      <c r="F143" s="261">
        <f>SUM(F142)</f>
        <v>20000</v>
      </c>
      <c r="G143" s="278"/>
    </row>
    <row r="144" spans="1:7" ht="19.5" customHeight="1" x14ac:dyDescent="0.25">
      <c r="A144" s="250"/>
      <c r="B144" s="218"/>
      <c r="C144" s="219"/>
      <c r="D144" s="202"/>
      <c r="E144" s="292"/>
      <c r="F144" s="269"/>
      <c r="G144" s="171"/>
    </row>
    <row r="145" spans="1:7" ht="19.5" customHeight="1" x14ac:dyDescent="0.25">
      <c r="A145" s="249" t="s">
        <v>104</v>
      </c>
      <c r="B145" s="218"/>
      <c r="C145" s="219"/>
      <c r="D145" s="202"/>
      <c r="E145" s="292"/>
      <c r="F145" s="269"/>
      <c r="G145" s="171"/>
    </row>
    <row r="146" spans="1:7" ht="19.5" customHeight="1" x14ac:dyDescent="0.25">
      <c r="A146" s="252" t="s">
        <v>1045</v>
      </c>
      <c r="B146" s="218">
        <v>1</v>
      </c>
      <c r="C146" s="239">
        <v>15000</v>
      </c>
      <c r="D146" s="202">
        <f>B146*C146</f>
        <v>15000</v>
      </c>
      <c r="E146" s="288">
        <v>0</v>
      </c>
      <c r="F146" s="256">
        <f>D146-E146</f>
        <v>15000</v>
      </c>
      <c r="G146" s="171"/>
    </row>
    <row r="147" spans="1:7" ht="19.5" customHeight="1" x14ac:dyDescent="0.25">
      <c r="A147" s="252" t="s">
        <v>1046</v>
      </c>
      <c r="B147" s="218">
        <v>1</v>
      </c>
      <c r="C147" s="239">
        <v>15000</v>
      </c>
      <c r="D147" s="202">
        <f>B147*C147</f>
        <v>15000</v>
      </c>
      <c r="E147" s="288">
        <v>0</v>
      </c>
      <c r="F147" s="256">
        <f>D147-E147</f>
        <v>15000</v>
      </c>
      <c r="G147" s="171"/>
    </row>
    <row r="148" spans="1:7" ht="19.5" customHeight="1" x14ac:dyDescent="0.25">
      <c r="A148" s="252" t="s">
        <v>1064</v>
      </c>
      <c r="B148" s="218">
        <v>1</v>
      </c>
      <c r="C148" s="239">
        <v>10000</v>
      </c>
      <c r="D148" s="202">
        <f>B148*C148</f>
        <v>10000</v>
      </c>
      <c r="E148" s="288">
        <v>0</v>
      </c>
      <c r="F148" s="256">
        <f>D148-E148</f>
        <v>10000</v>
      </c>
      <c r="G148" s="171"/>
    </row>
    <row r="149" spans="1:7" ht="19.5" customHeight="1" x14ac:dyDescent="0.25">
      <c r="A149" s="252" t="s">
        <v>105</v>
      </c>
      <c r="B149" s="218">
        <v>1</v>
      </c>
      <c r="C149" s="239">
        <v>10000</v>
      </c>
      <c r="D149" s="202">
        <f>B149*C149</f>
        <v>10000</v>
      </c>
      <c r="E149" s="288">
        <v>0</v>
      </c>
      <c r="F149" s="256">
        <f>D149-E149</f>
        <v>10000</v>
      </c>
      <c r="G149" s="183"/>
    </row>
    <row r="150" spans="1:7" s="279" customFormat="1" ht="19.5" customHeight="1" x14ac:dyDescent="0.25">
      <c r="A150" s="300" t="s">
        <v>1063</v>
      </c>
      <c r="B150" s="301"/>
      <c r="C150" s="302"/>
      <c r="D150" s="209">
        <f>SUM(D146:D149)</f>
        <v>50000</v>
      </c>
      <c r="E150" s="285">
        <f>SUM(E146:E149)</f>
        <v>0</v>
      </c>
      <c r="F150" s="261">
        <f>SUM(F146:F149)</f>
        <v>50000</v>
      </c>
      <c r="G150" s="283"/>
    </row>
    <row r="151" spans="1:7" ht="19.5" customHeight="1" x14ac:dyDescent="0.25">
      <c r="A151" s="253"/>
      <c r="B151" s="218"/>
      <c r="C151" s="219"/>
      <c r="D151" s="202"/>
      <c r="E151" s="292"/>
      <c r="F151" s="269"/>
      <c r="G151" s="171"/>
    </row>
    <row r="152" spans="1:7" ht="19.5" customHeight="1" x14ac:dyDescent="0.25">
      <c r="A152" s="254" t="s">
        <v>106</v>
      </c>
      <c r="B152" s="218"/>
      <c r="C152" s="219"/>
      <c r="D152" s="202"/>
      <c r="E152" s="292"/>
      <c r="F152" s="269"/>
      <c r="G152" s="171"/>
    </row>
    <row r="153" spans="1:7" ht="19.5" customHeight="1" x14ac:dyDescent="0.25">
      <c r="A153" s="250" t="s">
        <v>107</v>
      </c>
      <c r="B153" s="218">
        <v>2</v>
      </c>
      <c r="C153" s="240">
        <v>10678.88</v>
      </c>
      <c r="D153" s="202">
        <f>B153*C153</f>
        <v>21357.759999999998</v>
      </c>
      <c r="E153" s="288">
        <v>35707.1</v>
      </c>
      <c r="F153" s="256">
        <f>D153-E153</f>
        <v>-14349.34</v>
      </c>
      <c r="G153" s="171"/>
    </row>
    <row r="154" spans="1:7" ht="19.5" customHeight="1" x14ac:dyDescent="0.25">
      <c r="A154" s="250" t="s">
        <v>108</v>
      </c>
      <c r="B154" s="218">
        <v>2</v>
      </c>
      <c r="C154" s="240">
        <v>11093.96</v>
      </c>
      <c r="D154" s="202">
        <f>B154*C154</f>
        <v>22187.919999999998</v>
      </c>
      <c r="E154" s="288">
        <v>51727.22</v>
      </c>
      <c r="F154" s="256">
        <f>D154-E154</f>
        <v>-29539.300000000003</v>
      </c>
      <c r="G154" s="171"/>
    </row>
    <row r="155" spans="1:7" ht="19.5" customHeight="1" x14ac:dyDescent="0.25">
      <c r="A155" s="250" t="s">
        <v>109</v>
      </c>
      <c r="B155" s="218">
        <v>2</v>
      </c>
      <c r="C155" s="241">
        <v>292.02999999999997</v>
      </c>
      <c r="D155" s="202">
        <f>B155*C155</f>
        <v>584.05999999999995</v>
      </c>
      <c r="E155" s="288">
        <f>1558.85</f>
        <v>1558.85</v>
      </c>
      <c r="F155" s="256">
        <f>D155-E155</f>
        <v>-974.79</v>
      </c>
      <c r="G155" s="171"/>
    </row>
    <row r="156" spans="1:7" ht="19.5" customHeight="1" x14ac:dyDescent="0.25">
      <c r="A156" s="250" t="s">
        <v>110</v>
      </c>
      <c r="B156" s="218">
        <v>2</v>
      </c>
      <c r="C156" s="242">
        <v>10000</v>
      </c>
      <c r="D156" s="202">
        <f>B156*C156</f>
        <v>20000</v>
      </c>
      <c r="E156" s="288">
        <f>5500</f>
        <v>5500</v>
      </c>
      <c r="F156" s="256">
        <f>D156-E156</f>
        <v>14500</v>
      </c>
      <c r="G156" s="179"/>
    </row>
    <row r="157" spans="1:7" s="279" customFormat="1" ht="19.5" customHeight="1" x14ac:dyDescent="0.25">
      <c r="A157" s="300" t="s">
        <v>1047</v>
      </c>
      <c r="B157" s="301"/>
      <c r="C157" s="302"/>
      <c r="D157" s="209">
        <f>SUM(D153:D156)</f>
        <v>64129.739999999991</v>
      </c>
      <c r="E157" s="285">
        <f>SUM(E153:E156)</f>
        <v>94493.170000000013</v>
      </c>
      <c r="F157" s="261">
        <f>SUM(F153:F156)</f>
        <v>-30363.43</v>
      </c>
      <c r="G157" s="283"/>
    </row>
    <row r="158" spans="1:7" ht="19.5" customHeight="1" x14ac:dyDescent="0.25">
      <c r="A158" s="250"/>
      <c r="B158" s="218"/>
      <c r="C158" s="219"/>
      <c r="D158" s="202"/>
      <c r="E158" s="292"/>
      <c r="F158" s="269"/>
      <c r="G158" s="171"/>
    </row>
    <row r="159" spans="1:7" s="279" customFormat="1" ht="19.5" customHeight="1" x14ac:dyDescent="0.25">
      <c r="A159" s="360" t="s">
        <v>1048</v>
      </c>
      <c r="B159" s="361"/>
      <c r="C159" s="357"/>
      <c r="D159" s="209">
        <f>$D$78+$D$83+$D$93+$D$100+$D$106+$D$111+$D$116+$D$124+$D$131+$D$139+$D$143+$D$150+$D$157</f>
        <v>2027664.26</v>
      </c>
      <c r="E159" s="209">
        <f>$E$78+$E$83+$E$93+$E$100+$E$106+$E$111+$E$116+$E$124+$E$131+$E$139+$E$143+$E$150+$E$157</f>
        <v>1105379.1599999999</v>
      </c>
      <c r="F159" s="263">
        <f>D159-E159</f>
        <v>922285.10000000009</v>
      </c>
      <c r="G159" s="278"/>
    </row>
    <row r="160" spans="1:7" ht="19.5" customHeight="1" x14ac:dyDescent="0.25">
      <c r="A160" s="362"/>
      <c r="B160" s="363"/>
      <c r="C160" s="363"/>
      <c r="D160" s="363"/>
      <c r="E160" s="295"/>
      <c r="F160" s="270"/>
      <c r="G160" s="171"/>
    </row>
    <row r="161" spans="1:7" ht="18.75" x14ac:dyDescent="0.25">
      <c r="A161" s="243" t="s">
        <v>1049</v>
      </c>
      <c r="B161" s="244"/>
      <c r="C161" s="244"/>
      <c r="D161" s="245">
        <f>D15-D159</f>
        <v>-1205164.26</v>
      </c>
      <c r="E161" s="337"/>
      <c r="F161" s="271"/>
      <c r="G161" s="171"/>
    </row>
    <row r="162" spans="1:7" ht="18.75" x14ac:dyDescent="0.25">
      <c r="A162" s="364" t="s">
        <v>1050</v>
      </c>
      <c r="B162" s="365"/>
      <c r="C162" s="366"/>
      <c r="D162" s="246"/>
      <c r="E162" s="295"/>
      <c r="F162" s="272"/>
      <c r="G162" s="171"/>
    </row>
    <row r="163" spans="1:7" ht="18.75" x14ac:dyDescent="0.25">
      <c r="A163" s="349"/>
      <c r="B163" s="350"/>
      <c r="C163" s="247">
        <v>44531</v>
      </c>
      <c r="D163" s="248">
        <v>44896</v>
      </c>
      <c r="E163" s="339">
        <v>45261</v>
      </c>
      <c r="F163" s="270"/>
      <c r="G163" s="273"/>
    </row>
    <row r="164" spans="1:7" ht="18.75" x14ac:dyDescent="0.25">
      <c r="A164" s="349" t="s">
        <v>1051</v>
      </c>
      <c r="B164" s="350"/>
      <c r="C164" s="187">
        <v>1123767.8</v>
      </c>
      <c r="D164" s="187">
        <v>1356846.46</v>
      </c>
      <c r="E164" s="340" t="s">
        <v>11</v>
      </c>
      <c r="F164" s="258" t="s">
        <v>1068</v>
      </c>
      <c r="G164" s="260"/>
    </row>
    <row r="165" spans="1:7" ht="15" customHeight="1" x14ac:dyDescent="0.25">
      <c r="G165" s="260"/>
    </row>
    <row r="166" spans="1:7" ht="15" customHeight="1" x14ac:dyDescent="0.25">
      <c r="G166" s="274"/>
    </row>
    <row r="167" spans="1:7" ht="18.75" customHeight="1" x14ac:dyDescent="0.25">
      <c r="A167" s="171"/>
      <c r="B167" s="171"/>
      <c r="C167" s="171"/>
      <c r="D167" s="171"/>
      <c r="E167" s="287"/>
      <c r="F167" s="171"/>
      <c r="G167" s="171"/>
    </row>
    <row r="168" spans="1:7" ht="18.75" customHeight="1" x14ac:dyDescent="0.25">
      <c r="A168" s="171"/>
      <c r="B168" s="171"/>
      <c r="C168" s="171"/>
      <c r="D168" s="171"/>
      <c r="E168" s="287"/>
      <c r="F168" s="171"/>
      <c r="G168" s="171"/>
    </row>
    <row r="169" spans="1:7" ht="18.75" customHeight="1" x14ac:dyDescent="0.25">
      <c r="A169" s="171"/>
      <c r="B169" s="171"/>
      <c r="C169" s="171"/>
      <c r="D169" s="171"/>
      <c r="E169" s="287"/>
      <c r="F169" s="171"/>
      <c r="G169" s="171"/>
    </row>
    <row r="170" spans="1:7" ht="18.75" customHeight="1" x14ac:dyDescent="0.25">
      <c r="A170" s="171"/>
      <c r="B170" s="171"/>
      <c r="C170" s="171"/>
      <c r="D170" s="171"/>
      <c r="E170" s="287"/>
      <c r="F170" s="171"/>
      <c r="G170" s="171"/>
    </row>
    <row r="171" spans="1:7" ht="18.75" customHeight="1" x14ac:dyDescent="0.25">
      <c r="A171" s="171"/>
      <c r="B171" s="171"/>
      <c r="C171" s="171"/>
      <c r="D171" s="171"/>
      <c r="E171" s="287"/>
      <c r="F171" s="171"/>
      <c r="G171" s="171"/>
    </row>
    <row r="172" spans="1:7" ht="18.75" customHeight="1" x14ac:dyDescent="0.25">
      <c r="A172" s="171"/>
      <c r="B172" s="171"/>
      <c r="C172" s="171"/>
      <c r="D172" s="171"/>
      <c r="E172" s="287"/>
      <c r="F172" s="171"/>
      <c r="G172" s="171"/>
    </row>
    <row r="173" spans="1:7" ht="18.75" customHeight="1" x14ac:dyDescent="0.25">
      <c r="A173" s="171"/>
      <c r="B173" s="171"/>
      <c r="C173" s="171"/>
      <c r="D173" s="171"/>
      <c r="E173" s="287"/>
      <c r="F173" s="171"/>
      <c r="G173" s="171"/>
    </row>
    <row r="174" spans="1:7" ht="18.75" customHeight="1" x14ac:dyDescent="0.25">
      <c r="A174" s="171"/>
      <c r="B174" s="171"/>
      <c r="C174" s="171"/>
      <c r="D174" s="171"/>
      <c r="E174" s="287"/>
      <c r="F174" s="171"/>
      <c r="G174" s="171"/>
    </row>
    <row r="175" spans="1:7" ht="18.75" customHeight="1" x14ac:dyDescent="0.25">
      <c r="A175" s="171"/>
      <c r="B175" s="171"/>
      <c r="C175" s="171"/>
      <c r="D175" s="171"/>
      <c r="E175" s="287"/>
      <c r="F175" s="171"/>
      <c r="G175" s="171"/>
    </row>
    <row r="176" spans="1:7" ht="18.75" customHeight="1" x14ac:dyDescent="0.25">
      <c r="A176" s="171"/>
      <c r="B176" s="171"/>
      <c r="C176" s="171"/>
      <c r="D176" s="171"/>
      <c r="E176" s="287"/>
      <c r="F176" s="171"/>
      <c r="G176" s="171"/>
    </row>
    <row r="177" spans="1:7" ht="18.75" customHeight="1" x14ac:dyDescent="0.25">
      <c r="A177" s="171"/>
      <c r="B177" s="171"/>
      <c r="C177" s="171"/>
      <c r="D177" s="171"/>
      <c r="E177" s="287"/>
      <c r="F177" s="171"/>
      <c r="G177" s="171"/>
    </row>
    <row r="178" spans="1:7" ht="18.75" customHeight="1" x14ac:dyDescent="0.25">
      <c r="A178" s="171"/>
      <c r="B178" s="171"/>
      <c r="C178" s="171"/>
      <c r="D178" s="171"/>
      <c r="E178" s="287"/>
      <c r="F178" s="171"/>
      <c r="G178" s="171"/>
    </row>
    <row r="179" spans="1:7" ht="18.75" customHeight="1" x14ac:dyDescent="0.25">
      <c r="A179" s="171"/>
      <c r="B179" s="171"/>
      <c r="C179" s="171"/>
      <c r="D179" s="171"/>
      <c r="E179" s="287"/>
      <c r="F179" s="171"/>
      <c r="G179" s="171"/>
    </row>
    <row r="180" spans="1:7" ht="18.75" customHeight="1" x14ac:dyDescent="0.25">
      <c r="A180" s="171"/>
      <c r="B180" s="171"/>
      <c r="C180" s="171"/>
      <c r="D180" s="171"/>
      <c r="E180" s="287"/>
      <c r="F180" s="171"/>
      <c r="G180" s="171"/>
    </row>
    <row r="181" spans="1:7" ht="18.75" customHeight="1" x14ac:dyDescent="0.25">
      <c r="A181" s="171"/>
      <c r="B181" s="171"/>
      <c r="C181" s="171"/>
      <c r="D181" s="171"/>
      <c r="E181" s="287"/>
      <c r="F181" s="171"/>
      <c r="G181" s="171"/>
    </row>
    <row r="182" spans="1:7" ht="18.75" customHeight="1" x14ac:dyDescent="0.25">
      <c r="A182" s="171"/>
      <c r="B182" s="171"/>
      <c r="C182" s="171"/>
      <c r="D182" s="171"/>
      <c r="E182" s="287"/>
      <c r="F182" s="171"/>
      <c r="G182" s="171"/>
    </row>
    <row r="183" spans="1:7" ht="18.75" customHeight="1" x14ac:dyDescent="0.25">
      <c r="A183" s="171"/>
      <c r="B183" s="171"/>
      <c r="C183" s="171"/>
      <c r="D183" s="171"/>
      <c r="E183" s="287"/>
      <c r="F183" s="171"/>
      <c r="G183" s="171"/>
    </row>
    <row r="184" spans="1:7" ht="18.75" customHeight="1" x14ac:dyDescent="0.25">
      <c r="A184" s="171"/>
      <c r="B184" s="171"/>
      <c r="C184" s="171"/>
      <c r="D184" s="171"/>
      <c r="E184" s="287"/>
      <c r="F184" s="171"/>
      <c r="G184" s="171"/>
    </row>
    <row r="185" spans="1:7" ht="18.75" customHeight="1" x14ac:dyDescent="0.25">
      <c r="A185" s="171"/>
      <c r="B185" s="171"/>
      <c r="C185" s="171"/>
      <c r="D185" s="171"/>
      <c r="E185" s="287"/>
      <c r="F185" s="171"/>
      <c r="G185" s="171"/>
    </row>
    <row r="186" spans="1:7" ht="18.75" customHeight="1" x14ac:dyDescent="0.25">
      <c r="A186" s="171"/>
      <c r="B186" s="171"/>
      <c r="C186" s="171"/>
      <c r="D186" s="171"/>
      <c r="E186" s="287"/>
      <c r="F186" s="171"/>
      <c r="G186" s="171"/>
    </row>
    <row r="187" spans="1:7" ht="18.75" customHeight="1" x14ac:dyDescent="0.25">
      <c r="A187" s="171"/>
      <c r="B187" s="171"/>
      <c r="C187" s="171"/>
      <c r="D187" s="171"/>
      <c r="E187" s="287"/>
      <c r="F187" s="171"/>
      <c r="G187" s="171"/>
    </row>
    <row r="188" spans="1:7" ht="18.75" customHeight="1" x14ac:dyDescent="0.25">
      <c r="A188" s="171"/>
      <c r="B188" s="171"/>
      <c r="C188" s="171"/>
      <c r="D188" s="171"/>
      <c r="E188" s="287"/>
      <c r="F188" s="171"/>
      <c r="G188" s="171"/>
    </row>
    <row r="189" spans="1:7" ht="18.75" customHeight="1" x14ac:dyDescent="0.25">
      <c r="A189" s="171"/>
      <c r="B189" s="171"/>
      <c r="C189" s="171"/>
      <c r="D189" s="171"/>
      <c r="E189" s="287"/>
      <c r="F189" s="171"/>
      <c r="G189" s="171"/>
    </row>
    <row r="190" spans="1:7" ht="18.75" customHeight="1" x14ac:dyDescent="0.25">
      <c r="A190" s="171"/>
      <c r="B190" s="171"/>
      <c r="C190" s="171"/>
      <c r="D190" s="171"/>
      <c r="E190" s="287"/>
      <c r="F190" s="171"/>
      <c r="G190" s="171"/>
    </row>
    <row r="191" spans="1:7" ht="18.75" customHeight="1" x14ac:dyDescent="0.25">
      <c r="A191" s="171"/>
      <c r="B191" s="171"/>
      <c r="C191" s="171"/>
      <c r="D191" s="171"/>
      <c r="E191" s="287"/>
      <c r="F191" s="171"/>
      <c r="G191" s="171"/>
    </row>
    <row r="192" spans="1:7" ht="18.75" customHeight="1" x14ac:dyDescent="0.25">
      <c r="A192" s="171"/>
      <c r="B192" s="171"/>
      <c r="C192" s="171"/>
      <c r="D192" s="171"/>
      <c r="E192" s="287"/>
      <c r="F192" s="171"/>
      <c r="G192" s="171"/>
    </row>
    <row r="193" spans="1:7" ht="18.75" customHeight="1" x14ac:dyDescent="0.25">
      <c r="A193" s="171"/>
      <c r="B193" s="171"/>
      <c r="C193" s="171"/>
      <c r="D193" s="171"/>
      <c r="E193" s="287"/>
      <c r="F193" s="171"/>
      <c r="G193" s="171"/>
    </row>
    <row r="194" spans="1:7" ht="18.75" customHeight="1" x14ac:dyDescent="0.25">
      <c r="A194" s="171"/>
      <c r="B194" s="171"/>
      <c r="C194" s="171"/>
      <c r="D194" s="171"/>
      <c r="E194" s="287"/>
      <c r="F194" s="171"/>
      <c r="G194" s="171"/>
    </row>
    <row r="195" spans="1:7" ht="18.75" customHeight="1" x14ac:dyDescent="0.25">
      <c r="A195" s="171"/>
      <c r="B195" s="171"/>
      <c r="C195" s="171"/>
      <c r="D195" s="171"/>
      <c r="E195" s="287"/>
      <c r="F195" s="171"/>
      <c r="G195" s="171"/>
    </row>
    <row r="196" spans="1:7" ht="18.75" customHeight="1" x14ac:dyDescent="0.25">
      <c r="A196" s="171"/>
      <c r="B196" s="171"/>
      <c r="C196" s="171"/>
      <c r="D196" s="171"/>
      <c r="E196" s="287"/>
      <c r="F196" s="171"/>
      <c r="G196" s="171"/>
    </row>
    <row r="197" spans="1:7" ht="18.75" customHeight="1" x14ac:dyDescent="0.25">
      <c r="A197" s="171"/>
      <c r="B197" s="171"/>
      <c r="C197" s="171"/>
      <c r="D197" s="171"/>
      <c r="E197" s="287"/>
      <c r="F197" s="171"/>
      <c r="G197" s="171"/>
    </row>
    <row r="198" spans="1:7" ht="18.75" customHeight="1" x14ac:dyDescent="0.25">
      <c r="A198" s="171"/>
      <c r="B198" s="171"/>
      <c r="C198" s="171"/>
      <c r="D198" s="171"/>
      <c r="E198" s="287"/>
      <c r="F198" s="171"/>
      <c r="G198" s="171"/>
    </row>
    <row r="199" spans="1:7" ht="18.75" customHeight="1" x14ac:dyDescent="0.25">
      <c r="A199" s="171"/>
      <c r="B199" s="171"/>
      <c r="C199" s="171"/>
      <c r="D199" s="171"/>
      <c r="E199" s="287"/>
      <c r="F199" s="171"/>
      <c r="G199" s="171"/>
    </row>
    <row r="200" spans="1:7" ht="18.75" customHeight="1" x14ac:dyDescent="0.25">
      <c r="A200" s="171"/>
      <c r="B200" s="171"/>
      <c r="C200" s="171"/>
      <c r="D200" s="171"/>
      <c r="E200" s="287"/>
      <c r="F200" s="171"/>
      <c r="G200" s="171"/>
    </row>
    <row r="201" spans="1:7" ht="18.75" customHeight="1" x14ac:dyDescent="0.25">
      <c r="A201" s="171"/>
      <c r="B201" s="171"/>
      <c r="C201" s="171"/>
      <c r="D201" s="171"/>
      <c r="E201" s="287"/>
      <c r="F201" s="171"/>
      <c r="G201" s="171"/>
    </row>
    <row r="202" spans="1:7" ht="18.75" customHeight="1" x14ac:dyDescent="0.25">
      <c r="A202" s="171"/>
      <c r="B202" s="171"/>
      <c r="C202" s="171"/>
      <c r="D202" s="171"/>
      <c r="E202" s="287"/>
      <c r="F202" s="171"/>
      <c r="G202" s="171"/>
    </row>
    <row r="203" spans="1:7" ht="18.75" customHeight="1" x14ac:dyDescent="0.25">
      <c r="A203" s="171"/>
      <c r="B203" s="171"/>
      <c r="C203" s="171"/>
      <c r="D203" s="171"/>
      <c r="E203" s="287"/>
      <c r="F203" s="171"/>
      <c r="G203" s="171"/>
    </row>
    <row r="204" spans="1:7" ht="18.75" customHeight="1" x14ac:dyDescent="0.25">
      <c r="A204" s="171"/>
      <c r="B204" s="171"/>
      <c r="C204" s="171"/>
      <c r="D204" s="171"/>
      <c r="E204" s="287"/>
      <c r="F204" s="171"/>
      <c r="G204" s="171"/>
    </row>
    <row r="205" spans="1:7" ht="18.75" customHeight="1" x14ac:dyDescent="0.25">
      <c r="A205" s="171"/>
      <c r="B205" s="171"/>
      <c r="C205" s="171"/>
      <c r="D205" s="171"/>
      <c r="E205" s="287"/>
      <c r="F205" s="171"/>
      <c r="G205" s="171"/>
    </row>
    <row r="206" spans="1:7" ht="18.75" customHeight="1" x14ac:dyDescent="0.25">
      <c r="A206" s="171"/>
      <c r="B206" s="171"/>
      <c r="C206" s="171"/>
      <c r="D206" s="171"/>
      <c r="E206" s="287"/>
      <c r="F206" s="171"/>
      <c r="G206" s="171"/>
    </row>
    <row r="207" spans="1:7" ht="18.75" customHeight="1" x14ac:dyDescent="0.25">
      <c r="A207" s="171"/>
      <c r="B207" s="171"/>
      <c r="C207" s="171"/>
      <c r="D207" s="171"/>
      <c r="E207" s="287"/>
      <c r="F207" s="171"/>
      <c r="G207" s="171"/>
    </row>
    <row r="208" spans="1:7" ht="18.75" customHeight="1" x14ac:dyDescent="0.25">
      <c r="A208" s="171"/>
      <c r="B208" s="171"/>
      <c r="C208" s="171"/>
      <c r="D208" s="171"/>
      <c r="E208" s="287"/>
      <c r="F208" s="171"/>
      <c r="G208" s="171"/>
    </row>
    <row r="209" spans="1:7" ht="18.75" customHeight="1" x14ac:dyDescent="0.25">
      <c r="A209" s="171"/>
      <c r="B209" s="171"/>
      <c r="C209" s="171"/>
      <c r="D209" s="171"/>
      <c r="E209" s="287"/>
      <c r="F209" s="171"/>
      <c r="G209" s="171"/>
    </row>
    <row r="210" spans="1:7" ht="18.75" customHeight="1" x14ac:dyDescent="0.25">
      <c r="A210" s="171"/>
      <c r="B210" s="171"/>
      <c r="C210" s="171"/>
      <c r="D210" s="171"/>
      <c r="E210" s="287"/>
      <c r="F210" s="171"/>
      <c r="G210" s="171"/>
    </row>
    <row r="211" spans="1:7" ht="18.75" customHeight="1" x14ac:dyDescent="0.25">
      <c r="A211" s="171"/>
      <c r="B211" s="171"/>
      <c r="C211" s="171"/>
      <c r="D211" s="171"/>
      <c r="E211" s="287"/>
      <c r="F211" s="171"/>
      <c r="G211" s="171"/>
    </row>
    <row r="212" spans="1:7" ht="18.75" customHeight="1" x14ac:dyDescent="0.25">
      <c r="A212" s="171"/>
      <c r="B212" s="171"/>
      <c r="C212" s="171"/>
      <c r="D212" s="171"/>
      <c r="E212" s="287"/>
      <c r="F212" s="171"/>
      <c r="G212" s="171"/>
    </row>
    <row r="213" spans="1:7" ht="18.75" customHeight="1" x14ac:dyDescent="0.25">
      <c r="A213" s="171"/>
      <c r="B213" s="171"/>
      <c r="C213" s="171"/>
      <c r="D213" s="171"/>
      <c r="E213" s="287"/>
      <c r="F213" s="171"/>
      <c r="G213" s="171"/>
    </row>
    <row r="214" spans="1:7" ht="18.75" customHeight="1" x14ac:dyDescent="0.25">
      <c r="A214" s="171"/>
      <c r="B214" s="171"/>
      <c r="C214" s="171"/>
      <c r="D214" s="171"/>
      <c r="E214" s="287"/>
      <c r="F214" s="171"/>
      <c r="G214" s="171"/>
    </row>
    <row r="215" spans="1:7" ht="18.75" customHeight="1" x14ac:dyDescent="0.25">
      <c r="A215" s="171"/>
      <c r="B215" s="171"/>
      <c r="C215" s="171"/>
      <c r="D215" s="171"/>
      <c r="E215" s="287"/>
      <c r="F215" s="171"/>
      <c r="G215" s="171"/>
    </row>
    <row r="216" spans="1:7" ht="18.75" customHeight="1" x14ac:dyDescent="0.25">
      <c r="A216" s="171"/>
      <c r="B216" s="171"/>
      <c r="C216" s="171"/>
      <c r="D216" s="171"/>
      <c r="E216" s="287"/>
      <c r="F216" s="171"/>
      <c r="G216" s="171"/>
    </row>
    <row r="217" spans="1:7" ht="18.75" customHeight="1" x14ac:dyDescent="0.25">
      <c r="A217" s="171"/>
      <c r="B217" s="171"/>
      <c r="C217" s="171"/>
      <c r="D217" s="171"/>
      <c r="E217" s="287"/>
      <c r="F217" s="171"/>
      <c r="G217" s="171"/>
    </row>
    <row r="218" spans="1:7" ht="18.75" customHeight="1" x14ac:dyDescent="0.25">
      <c r="A218" s="171"/>
      <c r="B218" s="171"/>
      <c r="C218" s="171"/>
      <c r="D218" s="171"/>
      <c r="E218" s="287"/>
      <c r="F218" s="171"/>
      <c r="G218" s="171"/>
    </row>
    <row r="219" spans="1:7" ht="18.75" customHeight="1" x14ac:dyDescent="0.25">
      <c r="A219" s="171"/>
      <c r="B219" s="171"/>
      <c r="C219" s="171"/>
      <c r="D219" s="171"/>
      <c r="E219" s="287"/>
      <c r="F219" s="171"/>
      <c r="G219" s="171"/>
    </row>
    <row r="220" spans="1:7" ht="18.75" customHeight="1" x14ac:dyDescent="0.25">
      <c r="A220" s="171"/>
      <c r="B220" s="171"/>
      <c r="C220" s="171"/>
      <c r="D220" s="171"/>
      <c r="E220" s="287"/>
      <c r="F220" s="171"/>
      <c r="G220" s="171"/>
    </row>
    <row r="221" spans="1:7" ht="18.75" customHeight="1" x14ac:dyDescent="0.25">
      <c r="A221" s="171"/>
      <c r="B221" s="171"/>
      <c r="C221" s="171"/>
      <c r="D221" s="171"/>
      <c r="E221" s="287"/>
      <c r="F221" s="171"/>
      <c r="G221" s="171"/>
    </row>
    <row r="222" spans="1:7" ht="18.75" customHeight="1" x14ac:dyDescent="0.25">
      <c r="A222" s="171"/>
      <c r="B222" s="171"/>
      <c r="C222" s="171"/>
      <c r="D222" s="171"/>
      <c r="E222" s="287"/>
      <c r="F222" s="171"/>
      <c r="G222" s="171"/>
    </row>
    <row r="223" spans="1:7" ht="18.75" customHeight="1" x14ac:dyDescent="0.25">
      <c r="A223" s="171"/>
      <c r="B223" s="171"/>
      <c r="C223" s="171"/>
      <c r="D223" s="171"/>
      <c r="E223" s="287"/>
      <c r="F223" s="171"/>
      <c r="G223" s="171"/>
    </row>
    <row r="224" spans="1:7" ht="18.75" customHeight="1" x14ac:dyDescent="0.25">
      <c r="A224" s="171"/>
      <c r="B224" s="171"/>
      <c r="C224" s="171"/>
      <c r="D224" s="171"/>
      <c r="E224" s="287"/>
      <c r="F224" s="171"/>
      <c r="G224" s="171"/>
    </row>
    <row r="225" spans="1:7" ht="18.75" customHeight="1" x14ac:dyDescent="0.25">
      <c r="A225" s="171"/>
      <c r="B225" s="171"/>
      <c r="C225" s="171"/>
      <c r="D225" s="171"/>
      <c r="E225" s="287"/>
      <c r="F225" s="171"/>
      <c r="G225" s="171"/>
    </row>
    <row r="226" spans="1:7" ht="18.75" customHeight="1" x14ac:dyDescent="0.25">
      <c r="A226" s="171"/>
      <c r="B226" s="171"/>
      <c r="C226" s="171"/>
      <c r="D226" s="171"/>
      <c r="E226" s="287"/>
      <c r="F226" s="171"/>
      <c r="G226" s="171"/>
    </row>
    <row r="227" spans="1:7" ht="18.75" customHeight="1" x14ac:dyDescent="0.25">
      <c r="A227" s="171"/>
      <c r="B227" s="171"/>
      <c r="C227" s="171"/>
      <c r="D227" s="171"/>
      <c r="E227" s="287"/>
      <c r="F227" s="171"/>
      <c r="G227" s="171"/>
    </row>
    <row r="228" spans="1:7" ht="18.75" customHeight="1" x14ac:dyDescent="0.25">
      <c r="A228" s="171"/>
      <c r="B228" s="171"/>
      <c r="C228" s="171"/>
      <c r="D228" s="171"/>
      <c r="E228" s="287"/>
      <c r="F228" s="171"/>
      <c r="G228" s="171"/>
    </row>
    <row r="229" spans="1:7" ht="18.75" customHeight="1" x14ac:dyDescent="0.25">
      <c r="A229" s="171"/>
      <c r="B229" s="171"/>
      <c r="C229" s="171"/>
      <c r="D229" s="171"/>
      <c r="E229" s="287"/>
      <c r="F229" s="171"/>
      <c r="G229" s="171"/>
    </row>
    <row r="230" spans="1:7" ht="18.75" customHeight="1" x14ac:dyDescent="0.25">
      <c r="A230" s="171"/>
      <c r="B230" s="171"/>
      <c r="C230" s="171"/>
      <c r="D230" s="171"/>
      <c r="E230" s="287"/>
      <c r="F230" s="171"/>
      <c r="G230" s="171"/>
    </row>
    <row r="231" spans="1:7" ht="18.75" customHeight="1" x14ac:dyDescent="0.25">
      <c r="A231" s="171"/>
      <c r="B231" s="171"/>
      <c r="C231" s="171"/>
      <c r="D231" s="171"/>
      <c r="E231" s="287"/>
      <c r="F231" s="171"/>
      <c r="G231" s="171"/>
    </row>
    <row r="232" spans="1:7" ht="18.75" customHeight="1" x14ac:dyDescent="0.25">
      <c r="A232" s="171"/>
      <c r="B232" s="171"/>
      <c r="C232" s="171"/>
      <c r="D232" s="171"/>
      <c r="E232" s="287"/>
      <c r="F232" s="171"/>
      <c r="G232" s="171"/>
    </row>
    <row r="233" spans="1:7" ht="18.75" customHeight="1" x14ac:dyDescent="0.25">
      <c r="A233" s="171"/>
      <c r="B233" s="171"/>
      <c r="C233" s="171"/>
      <c r="D233" s="171"/>
      <c r="E233" s="287"/>
      <c r="F233" s="171"/>
      <c r="G233" s="171"/>
    </row>
    <row r="234" spans="1:7" ht="18.75" customHeight="1" x14ac:dyDescent="0.25">
      <c r="A234" s="171"/>
      <c r="B234" s="171"/>
      <c r="C234" s="171"/>
      <c r="D234" s="171"/>
      <c r="E234" s="287"/>
      <c r="F234" s="171"/>
      <c r="G234" s="171"/>
    </row>
    <row r="235" spans="1:7" ht="18.75" customHeight="1" x14ac:dyDescent="0.25">
      <c r="A235" s="171"/>
      <c r="B235" s="171"/>
      <c r="C235" s="171"/>
      <c r="D235" s="171"/>
      <c r="E235" s="287"/>
      <c r="F235" s="171"/>
      <c r="G235" s="171"/>
    </row>
    <row r="236" spans="1:7" ht="18.75" customHeight="1" x14ac:dyDescent="0.25">
      <c r="A236" s="171"/>
      <c r="B236" s="171"/>
      <c r="C236" s="171"/>
      <c r="D236" s="171"/>
      <c r="E236" s="287"/>
      <c r="F236" s="171"/>
      <c r="G236" s="171"/>
    </row>
    <row r="237" spans="1:7" ht="18.75" customHeight="1" x14ac:dyDescent="0.25">
      <c r="A237" s="171"/>
      <c r="B237" s="171"/>
      <c r="C237" s="171"/>
      <c r="D237" s="171"/>
      <c r="E237" s="287"/>
      <c r="F237" s="171"/>
      <c r="G237" s="171"/>
    </row>
    <row r="238" spans="1:7" ht="18.75" customHeight="1" x14ac:dyDescent="0.25">
      <c r="A238" s="171"/>
      <c r="B238" s="171"/>
      <c r="C238" s="171"/>
      <c r="D238" s="171"/>
      <c r="E238" s="287"/>
      <c r="F238" s="171"/>
      <c r="G238" s="171"/>
    </row>
    <row r="239" spans="1:7" ht="18.75" customHeight="1" x14ac:dyDescent="0.25">
      <c r="A239" s="171"/>
      <c r="B239" s="171"/>
      <c r="C239" s="171"/>
      <c r="D239" s="171"/>
      <c r="E239" s="287"/>
      <c r="F239" s="171"/>
      <c r="G239" s="171"/>
    </row>
    <row r="240" spans="1:7" ht="18.75" customHeight="1" x14ac:dyDescent="0.25">
      <c r="A240" s="171"/>
      <c r="B240" s="171"/>
      <c r="C240" s="171"/>
      <c r="D240" s="171"/>
      <c r="E240" s="287"/>
      <c r="F240" s="171"/>
      <c r="G240" s="171"/>
    </row>
    <row r="241" spans="1:7" ht="18.75" customHeight="1" x14ac:dyDescent="0.25">
      <c r="A241" s="171"/>
      <c r="B241" s="171"/>
      <c r="C241" s="171"/>
      <c r="D241" s="171"/>
      <c r="E241" s="287"/>
      <c r="F241" s="171"/>
      <c r="G241" s="171"/>
    </row>
    <row r="242" spans="1:7" ht="18.75" customHeight="1" x14ac:dyDescent="0.25">
      <c r="A242" s="171"/>
      <c r="B242" s="171"/>
      <c r="C242" s="171"/>
      <c r="D242" s="171"/>
      <c r="E242" s="287"/>
      <c r="F242" s="171"/>
      <c r="G242" s="171"/>
    </row>
    <row r="243" spans="1:7" ht="18.75" customHeight="1" x14ac:dyDescent="0.25">
      <c r="A243" s="171"/>
      <c r="B243" s="171"/>
      <c r="C243" s="171"/>
      <c r="D243" s="171"/>
      <c r="E243" s="287"/>
      <c r="F243" s="171"/>
      <c r="G243" s="171"/>
    </row>
    <row r="244" spans="1:7" ht="18.75" customHeight="1" x14ac:dyDescent="0.25">
      <c r="A244" s="171"/>
      <c r="B244" s="171"/>
      <c r="C244" s="171"/>
      <c r="D244" s="171"/>
      <c r="E244" s="287"/>
      <c r="F244" s="171"/>
      <c r="G244" s="171"/>
    </row>
    <row r="245" spans="1:7" ht="18.75" customHeight="1" x14ac:dyDescent="0.25">
      <c r="A245" s="171"/>
      <c r="B245" s="171"/>
      <c r="C245" s="171"/>
      <c r="D245" s="171"/>
      <c r="E245" s="287"/>
      <c r="F245" s="171"/>
      <c r="G245" s="171"/>
    </row>
    <row r="246" spans="1:7" ht="18.75" customHeight="1" x14ac:dyDescent="0.25">
      <c r="A246" s="171"/>
      <c r="B246" s="171"/>
      <c r="C246" s="171"/>
      <c r="D246" s="171"/>
      <c r="E246" s="287"/>
      <c r="F246" s="171"/>
      <c r="G246" s="171"/>
    </row>
    <row r="247" spans="1:7" ht="18.75" customHeight="1" x14ac:dyDescent="0.25">
      <c r="A247" s="171"/>
      <c r="B247" s="171"/>
      <c r="C247" s="171"/>
      <c r="D247" s="171"/>
      <c r="E247" s="287"/>
      <c r="F247" s="171"/>
      <c r="G247" s="171"/>
    </row>
    <row r="248" spans="1:7" ht="18.75" customHeight="1" x14ac:dyDescent="0.25">
      <c r="A248" s="171"/>
      <c r="B248" s="171"/>
      <c r="C248" s="171"/>
      <c r="D248" s="171"/>
      <c r="E248" s="287"/>
      <c r="F248" s="171"/>
      <c r="G248" s="171"/>
    </row>
    <row r="249" spans="1:7" ht="18.75" customHeight="1" x14ac:dyDescent="0.25">
      <c r="A249" s="171"/>
      <c r="B249" s="171"/>
      <c r="C249" s="171"/>
      <c r="D249" s="171"/>
      <c r="E249" s="287"/>
      <c r="F249" s="171"/>
      <c r="G249" s="171"/>
    </row>
    <row r="250" spans="1:7" ht="18.75" customHeight="1" x14ac:dyDescent="0.25">
      <c r="A250" s="171"/>
      <c r="B250" s="171"/>
      <c r="C250" s="171"/>
      <c r="D250" s="171"/>
      <c r="E250" s="287"/>
      <c r="F250" s="171"/>
      <c r="G250" s="171"/>
    </row>
    <row r="251" spans="1:7" ht="18.75" customHeight="1" x14ac:dyDescent="0.25">
      <c r="A251" s="171"/>
      <c r="B251" s="171"/>
      <c r="C251" s="171"/>
      <c r="D251" s="171"/>
      <c r="E251" s="287"/>
      <c r="F251" s="171"/>
      <c r="G251" s="171"/>
    </row>
    <row r="252" spans="1:7" ht="18.75" customHeight="1" x14ac:dyDescent="0.25">
      <c r="A252" s="171"/>
      <c r="B252" s="171"/>
      <c r="C252" s="171"/>
      <c r="D252" s="171"/>
      <c r="E252" s="287"/>
      <c r="F252" s="171"/>
      <c r="G252" s="171"/>
    </row>
    <row r="253" spans="1:7" ht="18.75" customHeight="1" x14ac:dyDescent="0.25">
      <c r="A253" s="171"/>
      <c r="B253" s="171"/>
      <c r="C253" s="171"/>
      <c r="D253" s="171"/>
      <c r="E253" s="287"/>
      <c r="F253" s="171"/>
      <c r="G253" s="171"/>
    </row>
    <row r="254" spans="1:7" ht="18.75" customHeight="1" x14ac:dyDescent="0.25">
      <c r="A254" s="171"/>
      <c r="B254" s="171"/>
      <c r="C254" s="171"/>
      <c r="D254" s="171"/>
      <c r="E254" s="287"/>
      <c r="F254" s="171"/>
      <c r="G254" s="171"/>
    </row>
    <row r="255" spans="1:7" ht="18.75" customHeight="1" x14ac:dyDescent="0.25">
      <c r="A255" s="171"/>
      <c r="B255" s="171"/>
      <c r="C255" s="171"/>
      <c r="D255" s="171"/>
      <c r="E255" s="287"/>
      <c r="F255" s="171"/>
      <c r="G255" s="171"/>
    </row>
    <row r="256" spans="1:7" ht="18.75" customHeight="1" x14ac:dyDescent="0.25">
      <c r="A256" s="171"/>
      <c r="B256" s="171"/>
      <c r="C256" s="171"/>
      <c r="D256" s="171"/>
      <c r="E256" s="287"/>
      <c r="F256" s="171"/>
      <c r="G256" s="171"/>
    </row>
    <row r="257" spans="1:7" ht="18.75" customHeight="1" x14ac:dyDescent="0.25">
      <c r="A257" s="171"/>
      <c r="B257" s="171"/>
      <c r="C257" s="171"/>
      <c r="D257" s="171"/>
      <c r="E257" s="287"/>
      <c r="F257" s="171"/>
      <c r="G257" s="171"/>
    </row>
    <row r="258" spans="1:7" ht="18.75" customHeight="1" x14ac:dyDescent="0.25">
      <c r="A258" s="171"/>
      <c r="B258" s="171"/>
      <c r="C258" s="171"/>
      <c r="D258" s="171"/>
      <c r="E258" s="287"/>
      <c r="F258" s="171"/>
      <c r="G258" s="171"/>
    </row>
    <row r="259" spans="1:7" ht="18.75" customHeight="1" x14ac:dyDescent="0.25">
      <c r="A259" s="171"/>
      <c r="B259" s="171"/>
      <c r="C259" s="171"/>
      <c r="D259" s="171"/>
      <c r="E259" s="287"/>
      <c r="F259" s="171"/>
      <c r="G259" s="171"/>
    </row>
    <row r="260" spans="1:7" ht="18.75" customHeight="1" x14ac:dyDescent="0.25">
      <c r="A260" s="171"/>
      <c r="B260" s="171"/>
      <c r="C260" s="171"/>
      <c r="D260" s="171"/>
      <c r="E260" s="287"/>
      <c r="F260" s="171"/>
      <c r="G260" s="171"/>
    </row>
    <row r="261" spans="1:7" ht="18.75" customHeight="1" x14ac:dyDescent="0.25">
      <c r="A261" s="171"/>
      <c r="B261" s="171"/>
      <c r="C261" s="171"/>
      <c r="D261" s="171"/>
      <c r="E261" s="287"/>
      <c r="F261" s="171"/>
      <c r="G261" s="171"/>
    </row>
    <row r="262" spans="1:7" ht="18.75" customHeight="1" x14ac:dyDescent="0.25">
      <c r="A262" s="171"/>
      <c r="B262" s="171"/>
      <c r="C262" s="171"/>
      <c r="D262" s="171"/>
      <c r="E262" s="287"/>
      <c r="F262" s="171"/>
      <c r="G262" s="171"/>
    </row>
    <row r="263" spans="1:7" ht="18.75" customHeight="1" x14ac:dyDescent="0.25">
      <c r="A263" s="171"/>
      <c r="B263" s="171"/>
      <c r="C263" s="171"/>
      <c r="D263" s="171"/>
      <c r="E263" s="287"/>
      <c r="F263" s="171"/>
      <c r="G263" s="171"/>
    </row>
    <row r="264" spans="1:7" ht="18.75" customHeight="1" x14ac:dyDescent="0.25">
      <c r="A264" s="171"/>
      <c r="B264" s="171"/>
      <c r="C264" s="171"/>
      <c r="D264" s="171"/>
      <c r="E264" s="287"/>
      <c r="F264" s="171"/>
      <c r="G264" s="171"/>
    </row>
    <row r="265" spans="1:7" ht="18.75" customHeight="1" x14ac:dyDescent="0.25">
      <c r="A265" s="171"/>
      <c r="B265" s="171"/>
      <c r="C265" s="171"/>
      <c r="D265" s="171"/>
      <c r="E265" s="287"/>
      <c r="F265" s="171"/>
      <c r="G265" s="171"/>
    </row>
    <row r="266" spans="1:7" ht="18.75" customHeight="1" x14ac:dyDescent="0.25">
      <c r="A266" s="171"/>
      <c r="B266" s="171"/>
      <c r="C266" s="171"/>
      <c r="D266" s="171"/>
      <c r="E266" s="287"/>
      <c r="F266" s="171"/>
      <c r="G266" s="171"/>
    </row>
    <row r="267" spans="1:7" ht="18.75" customHeight="1" x14ac:dyDescent="0.25">
      <c r="A267" s="171"/>
      <c r="B267" s="171"/>
      <c r="C267" s="171"/>
      <c r="D267" s="171"/>
      <c r="E267" s="287"/>
      <c r="F267" s="171"/>
      <c r="G267" s="171"/>
    </row>
    <row r="268" spans="1:7" ht="18.75" customHeight="1" x14ac:dyDescent="0.25">
      <c r="A268" s="171"/>
      <c r="B268" s="171"/>
      <c r="C268" s="171"/>
      <c r="D268" s="171"/>
      <c r="E268" s="287"/>
      <c r="F268" s="171"/>
      <c r="G268" s="171"/>
    </row>
    <row r="269" spans="1:7" ht="18.75" customHeight="1" x14ac:dyDescent="0.25">
      <c r="A269" s="171"/>
      <c r="B269" s="171"/>
      <c r="C269" s="171"/>
      <c r="D269" s="171"/>
      <c r="E269" s="287"/>
      <c r="F269" s="171"/>
      <c r="G269" s="171"/>
    </row>
    <row r="270" spans="1:7" ht="18.75" customHeight="1" x14ac:dyDescent="0.25">
      <c r="A270" s="171"/>
      <c r="B270" s="171"/>
      <c r="C270" s="171"/>
      <c r="D270" s="171"/>
      <c r="E270" s="287"/>
      <c r="F270" s="171"/>
      <c r="G270" s="171"/>
    </row>
    <row r="271" spans="1:7" ht="18.75" customHeight="1" x14ac:dyDescent="0.25">
      <c r="A271" s="171"/>
      <c r="B271" s="171"/>
      <c r="C271" s="171"/>
      <c r="D271" s="171"/>
      <c r="E271" s="287"/>
      <c r="F271" s="171"/>
      <c r="G271" s="171"/>
    </row>
    <row r="272" spans="1:7" ht="18.75" customHeight="1" x14ac:dyDescent="0.25">
      <c r="A272" s="171"/>
      <c r="B272" s="171"/>
      <c r="C272" s="171"/>
      <c r="D272" s="171"/>
      <c r="E272" s="287"/>
      <c r="F272" s="171"/>
      <c r="G272" s="171"/>
    </row>
    <row r="273" spans="1:7" ht="18.75" customHeight="1" x14ac:dyDescent="0.25">
      <c r="A273" s="171"/>
      <c r="B273" s="171"/>
      <c r="C273" s="171"/>
      <c r="D273" s="171"/>
      <c r="E273" s="287"/>
      <c r="F273" s="171"/>
      <c r="G273" s="171"/>
    </row>
    <row r="274" spans="1:7" ht="18.75" customHeight="1" x14ac:dyDescent="0.25">
      <c r="A274" s="171"/>
      <c r="B274" s="171"/>
      <c r="C274" s="171"/>
      <c r="D274" s="171"/>
      <c r="E274" s="287"/>
      <c r="F274" s="171"/>
      <c r="G274" s="171"/>
    </row>
    <row r="275" spans="1:7" ht="18.75" customHeight="1" x14ac:dyDescent="0.25">
      <c r="A275" s="171"/>
      <c r="B275" s="171"/>
      <c r="C275" s="171"/>
      <c r="D275" s="171"/>
      <c r="E275" s="287"/>
      <c r="F275" s="171"/>
      <c r="G275" s="171"/>
    </row>
    <row r="276" spans="1:7" ht="18.75" customHeight="1" x14ac:dyDescent="0.25">
      <c r="A276" s="171"/>
      <c r="B276" s="171"/>
      <c r="C276" s="171"/>
      <c r="D276" s="171"/>
      <c r="E276" s="287"/>
      <c r="F276" s="171"/>
      <c r="G276" s="171"/>
    </row>
    <row r="277" spans="1:7" ht="18.75" customHeight="1" x14ac:dyDescent="0.25">
      <c r="A277" s="171"/>
      <c r="B277" s="171"/>
      <c r="C277" s="171"/>
      <c r="D277" s="171"/>
      <c r="E277" s="287"/>
      <c r="F277" s="171"/>
      <c r="G277" s="171"/>
    </row>
    <row r="278" spans="1:7" ht="18.75" customHeight="1" x14ac:dyDescent="0.25">
      <c r="A278" s="171"/>
      <c r="B278" s="171"/>
      <c r="C278" s="171"/>
      <c r="D278" s="171"/>
      <c r="E278" s="287"/>
      <c r="F278" s="171"/>
      <c r="G278" s="171"/>
    </row>
    <row r="279" spans="1:7" ht="18.75" customHeight="1" x14ac:dyDescent="0.25">
      <c r="A279" s="171"/>
      <c r="B279" s="171"/>
      <c r="C279" s="171"/>
      <c r="D279" s="171"/>
      <c r="E279" s="287"/>
      <c r="F279" s="171"/>
      <c r="G279" s="171"/>
    </row>
    <row r="280" spans="1:7" ht="18.75" customHeight="1" x14ac:dyDescent="0.25">
      <c r="A280" s="171"/>
      <c r="B280" s="171"/>
      <c r="C280" s="171"/>
      <c r="D280" s="171"/>
      <c r="E280" s="287"/>
      <c r="F280" s="171"/>
      <c r="G280" s="171"/>
    </row>
    <row r="281" spans="1:7" ht="18.75" customHeight="1" x14ac:dyDescent="0.25">
      <c r="A281" s="171"/>
      <c r="B281" s="171"/>
      <c r="C281" s="171"/>
      <c r="D281" s="171"/>
      <c r="E281" s="287"/>
      <c r="F281" s="171"/>
      <c r="G281" s="171"/>
    </row>
    <row r="282" spans="1:7" ht="18.75" customHeight="1" x14ac:dyDescent="0.25">
      <c r="A282" s="171"/>
      <c r="B282" s="171"/>
      <c r="C282" s="171"/>
      <c r="D282" s="171"/>
      <c r="E282" s="287"/>
      <c r="F282" s="171"/>
      <c r="G282" s="171"/>
    </row>
    <row r="283" spans="1:7" ht="18.75" customHeight="1" x14ac:dyDescent="0.25">
      <c r="A283" s="171"/>
      <c r="B283" s="171"/>
      <c r="C283" s="171"/>
      <c r="D283" s="171"/>
      <c r="E283" s="287"/>
      <c r="F283" s="171"/>
      <c r="G283" s="171"/>
    </row>
    <row r="284" spans="1:7" ht="18.75" customHeight="1" x14ac:dyDescent="0.25">
      <c r="A284" s="171"/>
      <c r="B284" s="171"/>
      <c r="C284" s="171"/>
      <c r="D284" s="171"/>
      <c r="E284" s="287"/>
      <c r="F284" s="171"/>
      <c r="G284" s="171"/>
    </row>
    <row r="285" spans="1:7" ht="18.75" customHeight="1" x14ac:dyDescent="0.25">
      <c r="A285" s="171"/>
      <c r="B285" s="171"/>
      <c r="C285" s="171"/>
      <c r="D285" s="171"/>
      <c r="E285" s="287"/>
      <c r="F285" s="171"/>
      <c r="G285" s="171"/>
    </row>
    <row r="286" spans="1:7" ht="18.75" customHeight="1" x14ac:dyDescent="0.25">
      <c r="A286" s="171"/>
      <c r="B286" s="171"/>
      <c r="C286" s="171"/>
      <c r="D286" s="171"/>
      <c r="E286" s="287"/>
      <c r="F286" s="171"/>
      <c r="G286" s="171"/>
    </row>
    <row r="287" spans="1:7" ht="18.75" customHeight="1" x14ac:dyDescent="0.25">
      <c r="A287" s="171"/>
      <c r="B287" s="171"/>
      <c r="C287" s="171"/>
      <c r="D287" s="171"/>
      <c r="E287" s="287"/>
      <c r="F287" s="171"/>
      <c r="G287" s="171"/>
    </row>
    <row r="288" spans="1:7" ht="18.75" customHeight="1" x14ac:dyDescent="0.25">
      <c r="A288" s="171"/>
      <c r="B288" s="171"/>
      <c r="C288" s="171"/>
      <c r="D288" s="171"/>
      <c r="E288" s="287"/>
      <c r="F288" s="171"/>
      <c r="G288" s="171"/>
    </row>
    <row r="289" spans="1:7" ht="18.75" customHeight="1" x14ac:dyDescent="0.25">
      <c r="A289" s="171"/>
      <c r="B289" s="171"/>
      <c r="C289" s="171"/>
      <c r="D289" s="171"/>
      <c r="E289" s="287"/>
      <c r="F289" s="171"/>
      <c r="G289" s="171"/>
    </row>
    <row r="290" spans="1:7" ht="18.75" customHeight="1" x14ac:dyDescent="0.25">
      <c r="A290" s="171"/>
      <c r="B290" s="171"/>
      <c r="C290" s="171"/>
      <c r="D290" s="171"/>
      <c r="E290" s="287"/>
      <c r="F290" s="171"/>
      <c r="G290" s="171"/>
    </row>
    <row r="291" spans="1:7" ht="18.75" customHeight="1" x14ac:dyDescent="0.25">
      <c r="A291" s="171"/>
      <c r="B291" s="171"/>
      <c r="C291" s="171"/>
      <c r="D291" s="171"/>
      <c r="E291" s="287"/>
      <c r="F291" s="171"/>
      <c r="G291" s="171"/>
    </row>
    <row r="292" spans="1:7" ht="18.75" customHeight="1" x14ac:dyDescent="0.25">
      <c r="A292" s="171"/>
      <c r="B292" s="171"/>
      <c r="C292" s="171"/>
      <c r="D292" s="171"/>
      <c r="E292" s="287"/>
      <c r="F292" s="171"/>
      <c r="G292" s="171"/>
    </row>
    <row r="293" spans="1:7" ht="18.75" customHeight="1" x14ac:dyDescent="0.25">
      <c r="A293" s="171"/>
      <c r="B293" s="171"/>
      <c r="C293" s="171"/>
      <c r="D293" s="171"/>
      <c r="E293" s="287"/>
      <c r="F293" s="171"/>
      <c r="G293" s="171"/>
    </row>
    <row r="294" spans="1:7" ht="18.75" customHeight="1" x14ac:dyDescent="0.25">
      <c r="A294" s="171"/>
      <c r="B294" s="171"/>
      <c r="C294" s="171"/>
      <c r="D294" s="171"/>
      <c r="E294" s="287"/>
      <c r="F294" s="171"/>
      <c r="G294" s="171"/>
    </row>
    <row r="295" spans="1:7" ht="18.75" customHeight="1" x14ac:dyDescent="0.25">
      <c r="A295" s="171"/>
      <c r="B295" s="171"/>
      <c r="C295" s="171"/>
      <c r="D295" s="171"/>
      <c r="E295" s="287"/>
      <c r="F295" s="171"/>
      <c r="G295" s="171"/>
    </row>
    <row r="296" spans="1:7" ht="18.75" customHeight="1" x14ac:dyDescent="0.25">
      <c r="A296" s="171"/>
      <c r="B296" s="171"/>
      <c r="C296" s="171"/>
      <c r="D296" s="171"/>
      <c r="E296" s="287"/>
      <c r="F296" s="171"/>
      <c r="G296" s="171"/>
    </row>
    <row r="297" spans="1:7" ht="18.75" customHeight="1" x14ac:dyDescent="0.25">
      <c r="A297" s="171"/>
      <c r="B297" s="171"/>
      <c r="C297" s="171"/>
      <c r="D297" s="171"/>
      <c r="E297" s="287"/>
      <c r="F297" s="171"/>
      <c r="G297" s="171"/>
    </row>
    <row r="298" spans="1:7" ht="18.75" customHeight="1" x14ac:dyDescent="0.25">
      <c r="A298" s="171"/>
      <c r="B298" s="171"/>
      <c r="C298" s="171"/>
      <c r="D298" s="171"/>
      <c r="E298" s="287"/>
      <c r="F298" s="171"/>
      <c r="G298" s="171"/>
    </row>
    <row r="299" spans="1:7" ht="18.75" customHeight="1" x14ac:dyDescent="0.25">
      <c r="A299" s="171"/>
      <c r="B299" s="171"/>
      <c r="C299" s="171"/>
      <c r="D299" s="171"/>
      <c r="E299" s="287"/>
      <c r="F299" s="171"/>
      <c r="G299" s="171"/>
    </row>
    <row r="300" spans="1:7" ht="18.75" customHeight="1" x14ac:dyDescent="0.25">
      <c r="A300" s="171"/>
      <c r="B300" s="171"/>
      <c r="C300" s="171"/>
      <c r="D300" s="171"/>
      <c r="E300" s="287"/>
      <c r="F300" s="171"/>
      <c r="G300" s="171"/>
    </row>
    <row r="301" spans="1:7" ht="18.75" customHeight="1" x14ac:dyDescent="0.25">
      <c r="A301" s="171"/>
      <c r="B301" s="171"/>
      <c r="C301" s="171"/>
      <c r="D301" s="171"/>
      <c r="E301" s="287"/>
      <c r="F301" s="171"/>
      <c r="G301" s="171"/>
    </row>
    <row r="302" spans="1:7" ht="18.75" customHeight="1" x14ac:dyDescent="0.25">
      <c r="A302" s="171"/>
      <c r="B302" s="171"/>
      <c r="C302" s="171"/>
      <c r="D302" s="171"/>
      <c r="E302" s="287"/>
      <c r="F302" s="171"/>
      <c r="G302" s="171"/>
    </row>
    <row r="303" spans="1:7" ht="18.75" customHeight="1" x14ac:dyDescent="0.25">
      <c r="A303" s="171"/>
      <c r="B303" s="171"/>
      <c r="C303" s="171"/>
      <c r="D303" s="171"/>
      <c r="E303" s="287"/>
      <c r="F303" s="171"/>
      <c r="G303" s="171"/>
    </row>
    <row r="304" spans="1:7" ht="18.75" customHeight="1" x14ac:dyDescent="0.25">
      <c r="A304" s="171"/>
      <c r="B304" s="171"/>
      <c r="C304" s="171"/>
      <c r="D304" s="171"/>
      <c r="E304" s="287"/>
      <c r="F304" s="171"/>
      <c r="G304" s="171"/>
    </row>
    <row r="305" spans="1:7" ht="18.75" customHeight="1" x14ac:dyDescent="0.25">
      <c r="A305" s="171"/>
      <c r="B305" s="171"/>
      <c r="C305" s="171"/>
      <c r="D305" s="171"/>
      <c r="E305" s="287"/>
      <c r="F305" s="171"/>
      <c r="G305" s="171"/>
    </row>
    <row r="306" spans="1:7" ht="18.75" customHeight="1" x14ac:dyDescent="0.25">
      <c r="A306" s="171"/>
      <c r="B306" s="171"/>
      <c r="C306" s="171"/>
      <c r="D306" s="171"/>
      <c r="E306" s="287"/>
      <c r="F306" s="171"/>
      <c r="G306" s="171"/>
    </row>
    <row r="307" spans="1:7" ht="18.75" customHeight="1" x14ac:dyDescent="0.25">
      <c r="A307" s="171"/>
      <c r="B307" s="171"/>
      <c r="C307" s="171"/>
      <c r="D307" s="171"/>
      <c r="E307" s="287"/>
      <c r="F307" s="171"/>
      <c r="G307" s="171"/>
    </row>
    <row r="308" spans="1:7" ht="18.75" customHeight="1" x14ac:dyDescent="0.25">
      <c r="A308" s="171"/>
      <c r="B308" s="171"/>
      <c r="C308" s="171"/>
      <c r="D308" s="171"/>
      <c r="E308" s="287"/>
      <c r="F308" s="171"/>
      <c r="G308" s="171"/>
    </row>
    <row r="309" spans="1:7" ht="18.75" customHeight="1" x14ac:dyDescent="0.25">
      <c r="A309" s="171"/>
      <c r="B309" s="171"/>
      <c r="C309" s="171"/>
      <c r="D309" s="171"/>
      <c r="E309" s="287"/>
      <c r="F309" s="171"/>
      <c r="G309" s="171"/>
    </row>
    <row r="310" spans="1:7" ht="18.75" customHeight="1" x14ac:dyDescent="0.25">
      <c r="A310" s="171"/>
      <c r="B310" s="171"/>
      <c r="C310" s="171"/>
      <c r="D310" s="171"/>
      <c r="E310" s="287"/>
      <c r="F310" s="171"/>
      <c r="G310" s="171"/>
    </row>
    <row r="311" spans="1:7" ht="18.75" customHeight="1" x14ac:dyDescent="0.25">
      <c r="A311" s="171"/>
      <c r="B311" s="171"/>
      <c r="C311" s="171"/>
      <c r="D311" s="171"/>
      <c r="E311" s="287"/>
      <c r="F311" s="171"/>
      <c r="G311" s="171"/>
    </row>
    <row r="312" spans="1:7" ht="18.75" customHeight="1" x14ac:dyDescent="0.25">
      <c r="A312" s="171"/>
      <c r="B312" s="171"/>
      <c r="C312" s="171"/>
      <c r="D312" s="171"/>
      <c r="E312" s="287"/>
      <c r="F312" s="171"/>
      <c r="G312" s="171"/>
    </row>
    <row r="313" spans="1:7" ht="18.75" customHeight="1" x14ac:dyDescent="0.25">
      <c r="A313" s="171"/>
      <c r="B313" s="171"/>
      <c r="C313" s="171"/>
      <c r="D313" s="171"/>
      <c r="E313" s="287"/>
      <c r="F313" s="171"/>
      <c r="G313" s="171"/>
    </row>
    <row r="314" spans="1:7" ht="18.75" customHeight="1" x14ac:dyDescent="0.25">
      <c r="A314" s="171"/>
      <c r="B314" s="171"/>
      <c r="C314" s="171"/>
      <c r="D314" s="171"/>
      <c r="E314" s="287"/>
      <c r="F314" s="171"/>
      <c r="G314" s="171"/>
    </row>
    <row r="315" spans="1:7" ht="18.75" customHeight="1" x14ac:dyDescent="0.25">
      <c r="A315" s="171"/>
      <c r="B315" s="171"/>
      <c r="C315" s="171"/>
      <c r="D315" s="171"/>
      <c r="E315" s="287"/>
      <c r="F315" s="171"/>
      <c r="G315" s="171"/>
    </row>
    <row r="316" spans="1:7" ht="18.75" customHeight="1" x14ac:dyDescent="0.25">
      <c r="A316" s="171"/>
      <c r="B316" s="171"/>
      <c r="C316" s="171"/>
      <c r="D316" s="171"/>
      <c r="E316" s="287"/>
      <c r="F316" s="171"/>
      <c r="G316" s="171"/>
    </row>
    <row r="317" spans="1:7" ht="18.75" customHeight="1" x14ac:dyDescent="0.25">
      <c r="A317" s="171"/>
      <c r="B317" s="171"/>
      <c r="C317" s="171"/>
      <c r="D317" s="171"/>
      <c r="E317" s="287"/>
      <c r="F317" s="171"/>
      <c r="G317" s="171"/>
    </row>
    <row r="318" spans="1:7" ht="18.75" customHeight="1" x14ac:dyDescent="0.25">
      <c r="A318" s="171"/>
      <c r="B318" s="171"/>
      <c r="C318" s="171"/>
      <c r="D318" s="171"/>
      <c r="E318" s="287"/>
      <c r="F318" s="171"/>
      <c r="G318" s="171"/>
    </row>
    <row r="319" spans="1:7" ht="18.75" customHeight="1" x14ac:dyDescent="0.25">
      <c r="A319" s="171"/>
      <c r="B319" s="171"/>
      <c r="C319" s="171"/>
      <c r="D319" s="171"/>
      <c r="E319" s="287"/>
      <c r="F319" s="171"/>
      <c r="G319" s="171"/>
    </row>
    <row r="320" spans="1:7" ht="18.75" customHeight="1" x14ac:dyDescent="0.25">
      <c r="A320" s="171"/>
      <c r="B320" s="171"/>
      <c r="C320" s="171"/>
      <c r="D320" s="171"/>
      <c r="E320" s="287"/>
      <c r="F320" s="171"/>
      <c r="G320" s="171"/>
    </row>
    <row r="321" spans="1:7" ht="18.75" customHeight="1" x14ac:dyDescent="0.25">
      <c r="A321" s="171"/>
      <c r="B321" s="171"/>
      <c r="C321" s="171"/>
      <c r="D321" s="171"/>
      <c r="E321" s="287"/>
      <c r="F321" s="171"/>
      <c r="G321" s="171"/>
    </row>
    <row r="322" spans="1:7" ht="18.75" customHeight="1" x14ac:dyDescent="0.25">
      <c r="A322" s="171"/>
      <c r="B322" s="171"/>
      <c r="C322" s="171"/>
      <c r="D322" s="171"/>
      <c r="E322" s="287"/>
      <c r="F322" s="171"/>
      <c r="G322" s="171"/>
    </row>
    <row r="323" spans="1:7" ht="18.75" customHeight="1" x14ac:dyDescent="0.25">
      <c r="A323" s="171"/>
      <c r="B323" s="171"/>
      <c r="C323" s="171"/>
      <c r="D323" s="171"/>
      <c r="E323" s="287"/>
      <c r="F323" s="171"/>
      <c r="G323" s="171"/>
    </row>
    <row r="324" spans="1:7" ht="18.75" customHeight="1" x14ac:dyDescent="0.25">
      <c r="A324" s="171"/>
      <c r="B324" s="171"/>
      <c r="C324" s="171"/>
      <c r="D324" s="171"/>
      <c r="E324" s="287"/>
      <c r="F324" s="171"/>
      <c r="G324" s="171"/>
    </row>
    <row r="325" spans="1:7" ht="18.75" customHeight="1" x14ac:dyDescent="0.25">
      <c r="A325" s="171"/>
      <c r="B325" s="171"/>
      <c r="C325" s="171"/>
      <c r="D325" s="171"/>
      <c r="E325" s="287"/>
      <c r="F325" s="171"/>
      <c r="G325" s="171"/>
    </row>
    <row r="326" spans="1:7" ht="18.75" customHeight="1" x14ac:dyDescent="0.25">
      <c r="A326" s="171"/>
      <c r="B326" s="171"/>
      <c r="C326" s="171"/>
      <c r="D326" s="171"/>
      <c r="E326" s="287"/>
      <c r="F326" s="171"/>
      <c r="G326" s="171"/>
    </row>
    <row r="327" spans="1:7" ht="18.75" customHeight="1" x14ac:dyDescent="0.25">
      <c r="A327" s="171"/>
      <c r="B327" s="171"/>
      <c r="C327" s="171"/>
      <c r="D327" s="171"/>
      <c r="E327" s="287"/>
      <c r="F327" s="171"/>
      <c r="G327" s="171"/>
    </row>
    <row r="328" spans="1:7" ht="18.75" customHeight="1" x14ac:dyDescent="0.25">
      <c r="A328" s="171"/>
      <c r="B328" s="171"/>
      <c r="C328" s="171"/>
      <c r="D328" s="171"/>
      <c r="E328" s="287"/>
      <c r="F328" s="171"/>
      <c r="G328" s="171"/>
    </row>
    <row r="329" spans="1:7" ht="18.75" customHeight="1" x14ac:dyDescent="0.25">
      <c r="A329" s="171"/>
      <c r="B329" s="171"/>
      <c r="C329" s="171"/>
      <c r="D329" s="171"/>
      <c r="E329" s="287"/>
      <c r="F329" s="171"/>
      <c r="G329" s="171"/>
    </row>
    <row r="330" spans="1:7" ht="18.75" customHeight="1" x14ac:dyDescent="0.25">
      <c r="A330" s="171"/>
      <c r="B330" s="171"/>
      <c r="C330" s="171"/>
      <c r="D330" s="171"/>
      <c r="E330" s="287"/>
      <c r="F330" s="171"/>
      <c r="G330" s="171"/>
    </row>
    <row r="331" spans="1:7" ht="18.75" customHeight="1" x14ac:dyDescent="0.25">
      <c r="A331" s="171"/>
      <c r="B331" s="171"/>
      <c r="C331" s="171"/>
      <c r="D331" s="171"/>
      <c r="E331" s="287"/>
      <c r="F331" s="171"/>
      <c r="G331" s="171"/>
    </row>
    <row r="332" spans="1:7" ht="18.75" customHeight="1" x14ac:dyDescent="0.25">
      <c r="A332" s="171"/>
      <c r="B332" s="171"/>
      <c r="C332" s="171"/>
      <c r="D332" s="171"/>
      <c r="E332" s="287"/>
      <c r="F332" s="171"/>
      <c r="G332" s="171"/>
    </row>
    <row r="333" spans="1:7" ht="18.75" customHeight="1" x14ac:dyDescent="0.25">
      <c r="A333" s="171"/>
      <c r="B333" s="171"/>
      <c r="C333" s="171"/>
      <c r="D333" s="171"/>
      <c r="E333" s="287"/>
      <c r="F333" s="171"/>
      <c r="G333" s="171"/>
    </row>
    <row r="334" spans="1:7" ht="18.75" customHeight="1" x14ac:dyDescent="0.25">
      <c r="A334" s="171"/>
      <c r="B334" s="171"/>
      <c r="C334" s="171"/>
      <c r="D334" s="171"/>
      <c r="E334" s="287"/>
      <c r="F334" s="171"/>
      <c r="G334" s="171"/>
    </row>
    <row r="335" spans="1:7" ht="18.75" customHeight="1" x14ac:dyDescent="0.25">
      <c r="A335" s="171"/>
      <c r="B335" s="171"/>
      <c r="C335" s="171"/>
      <c r="D335" s="171"/>
      <c r="E335" s="287"/>
      <c r="F335" s="171"/>
      <c r="G335" s="171"/>
    </row>
    <row r="336" spans="1:7" ht="18.75" customHeight="1" x14ac:dyDescent="0.25">
      <c r="A336" s="171"/>
      <c r="B336" s="171"/>
      <c r="C336" s="171"/>
      <c r="D336" s="171"/>
      <c r="E336" s="287"/>
      <c r="F336" s="171"/>
      <c r="G336" s="171"/>
    </row>
    <row r="337" spans="1:7" ht="18.75" customHeight="1" x14ac:dyDescent="0.25">
      <c r="A337" s="171"/>
      <c r="B337" s="171"/>
      <c r="C337" s="171"/>
      <c r="D337" s="171"/>
      <c r="E337" s="287"/>
      <c r="F337" s="171"/>
      <c r="G337" s="171"/>
    </row>
    <row r="338" spans="1:7" ht="18.75" customHeight="1" x14ac:dyDescent="0.25">
      <c r="A338" s="171"/>
      <c r="B338" s="171"/>
      <c r="C338" s="171"/>
      <c r="D338" s="171"/>
      <c r="E338" s="287"/>
      <c r="F338" s="171"/>
      <c r="G338" s="171"/>
    </row>
    <row r="339" spans="1:7" ht="18.75" customHeight="1" x14ac:dyDescent="0.25">
      <c r="A339" s="171"/>
      <c r="B339" s="171"/>
      <c r="C339" s="171"/>
      <c r="D339" s="171"/>
      <c r="E339" s="287"/>
      <c r="F339" s="171"/>
      <c r="G339" s="171"/>
    </row>
    <row r="340" spans="1:7" ht="18.75" customHeight="1" x14ac:dyDescent="0.25">
      <c r="A340" s="171"/>
      <c r="B340" s="171"/>
      <c r="C340" s="171"/>
      <c r="D340" s="171"/>
      <c r="E340" s="287"/>
      <c r="F340" s="171"/>
      <c r="G340" s="171"/>
    </row>
    <row r="341" spans="1:7" ht="18.75" customHeight="1" x14ac:dyDescent="0.25">
      <c r="A341" s="171"/>
      <c r="B341" s="171"/>
      <c r="C341" s="171"/>
      <c r="D341" s="171"/>
      <c r="E341" s="287"/>
      <c r="F341" s="171"/>
      <c r="G341" s="171"/>
    </row>
    <row r="342" spans="1:7" ht="18.75" customHeight="1" x14ac:dyDescent="0.25">
      <c r="A342" s="171"/>
      <c r="B342" s="171"/>
      <c r="C342" s="171"/>
      <c r="D342" s="171"/>
      <c r="E342" s="287"/>
      <c r="F342" s="171"/>
      <c r="G342" s="171"/>
    </row>
    <row r="343" spans="1:7" ht="18.75" customHeight="1" x14ac:dyDescent="0.25">
      <c r="A343" s="171"/>
      <c r="B343" s="171"/>
      <c r="C343" s="171"/>
      <c r="D343" s="171"/>
      <c r="E343" s="287"/>
      <c r="F343" s="171"/>
      <c r="G343" s="171"/>
    </row>
    <row r="344" spans="1:7" ht="18.75" customHeight="1" x14ac:dyDescent="0.25">
      <c r="A344" s="171"/>
      <c r="B344" s="171"/>
      <c r="C344" s="171"/>
      <c r="D344" s="171"/>
      <c r="E344" s="287"/>
      <c r="F344" s="171"/>
      <c r="G344" s="171"/>
    </row>
    <row r="345" spans="1:7" ht="18.75" customHeight="1" x14ac:dyDescent="0.25">
      <c r="A345" s="171"/>
      <c r="B345" s="171"/>
      <c r="C345" s="171"/>
      <c r="D345" s="171"/>
      <c r="E345" s="287"/>
      <c r="F345" s="171"/>
      <c r="G345" s="171"/>
    </row>
    <row r="346" spans="1:7" ht="18.75" customHeight="1" x14ac:dyDescent="0.25">
      <c r="A346" s="171"/>
      <c r="B346" s="171"/>
      <c r="C346" s="171"/>
      <c r="D346" s="171"/>
      <c r="E346" s="287"/>
      <c r="F346" s="171"/>
      <c r="G346" s="171"/>
    </row>
    <row r="347" spans="1:7" ht="18.75" customHeight="1" x14ac:dyDescent="0.25">
      <c r="A347" s="171"/>
      <c r="B347" s="171"/>
      <c r="C347" s="171"/>
      <c r="D347" s="171"/>
      <c r="E347" s="287"/>
      <c r="F347" s="171"/>
      <c r="G347" s="171"/>
    </row>
    <row r="348" spans="1:7" ht="18.75" customHeight="1" x14ac:dyDescent="0.25">
      <c r="A348" s="171"/>
      <c r="B348" s="171"/>
      <c r="C348" s="171"/>
      <c r="D348" s="171"/>
      <c r="E348" s="287"/>
      <c r="F348" s="171"/>
      <c r="G348" s="171"/>
    </row>
    <row r="349" spans="1:7" ht="18.75" customHeight="1" x14ac:dyDescent="0.25">
      <c r="A349" s="171"/>
      <c r="B349" s="171"/>
      <c r="C349" s="171"/>
      <c r="D349" s="171"/>
      <c r="E349" s="287"/>
      <c r="F349" s="171"/>
      <c r="G349" s="171"/>
    </row>
    <row r="350" spans="1:7" ht="18.75" customHeight="1" x14ac:dyDescent="0.25">
      <c r="A350" s="171"/>
      <c r="B350" s="171"/>
      <c r="C350" s="171"/>
      <c r="D350" s="171"/>
      <c r="E350" s="287"/>
      <c r="F350" s="171"/>
      <c r="G350" s="171"/>
    </row>
    <row r="351" spans="1:7" ht="18.75" customHeight="1" x14ac:dyDescent="0.25">
      <c r="A351" s="171"/>
      <c r="B351" s="171"/>
      <c r="C351" s="171"/>
      <c r="D351" s="171"/>
      <c r="E351" s="287"/>
      <c r="F351" s="171"/>
      <c r="G351" s="171"/>
    </row>
    <row r="352" spans="1:7" ht="18.75" customHeight="1" x14ac:dyDescent="0.25">
      <c r="A352" s="171"/>
      <c r="B352" s="171"/>
      <c r="C352" s="171"/>
      <c r="D352" s="171"/>
      <c r="E352" s="287"/>
      <c r="F352" s="171"/>
      <c r="G352" s="171"/>
    </row>
    <row r="353" spans="1:7" ht="18.75" customHeight="1" x14ac:dyDescent="0.25">
      <c r="A353" s="171"/>
      <c r="B353" s="171"/>
      <c r="C353" s="171"/>
      <c r="D353" s="171"/>
      <c r="E353" s="287"/>
      <c r="F353" s="171"/>
      <c r="G353" s="171"/>
    </row>
    <row r="354" spans="1:7" ht="18.75" customHeight="1" x14ac:dyDescent="0.25">
      <c r="A354" s="171"/>
      <c r="B354" s="171"/>
      <c r="C354" s="171"/>
      <c r="D354" s="171"/>
      <c r="E354" s="287"/>
      <c r="F354" s="171"/>
      <c r="G354" s="171"/>
    </row>
    <row r="355" spans="1:7" ht="18.75" customHeight="1" x14ac:dyDescent="0.25">
      <c r="A355" s="171"/>
      <c r="B355" s="171"/>
      <c r="C355" s="171"/>
      <c r="D355" s="171"/>
      <c r="E355" s="287"/>
      <c r="F355" s="171"/>
      <c r="G355" s="171"/>
    </row>
    <row r="356" spans="1:7" ht="18.75" customHeight="1" x14ac:dyDescent="0.25">
      <c r="A356" s="171"/>
      <c r="B356" s="171"/>
      <c r="C356" s="171"/>
      <c r="D356" s="171"/>
      <c r="E356" s="287"/>
      <c r="F356" s="171"/>
      <c r="G356" s="171"/>
    </row>
    <row r="357" spans="1:7" ht="18.75" customHeight="1" x14ac:dyDescent="0.25">
      <c r="A357" s="171"/>
      <c r="B357" s="171"/>
      <c r="C357" s="171"/>
      <c r="D357" s="171"/>
      <c r="E357" s="287"/>
      <c r="F357" s="171"/>
      <c r="G357" s="171"/>
    </row>
    <row r="358" spans="1:7" ht="18.75" customHeight="1" x14ac:dyDescent="0.25">
      <c r="A358" s="171"/>
      <c r="B358" s="171"/>
      <c r="C358" s="171"/>
      <c r="D358" s="171"/>
      <c r="E358" s="287"/>
      <c r="F358" s="171"/>
      <c r="G358" s="171"/>
    </row>
    <row r="359" spans="1:7" ht="18.75" customHeight="1" x14ac:dyDescent="0.25">
      <c r="A359" s="171"/>
      <c r="B359" s="171"/>
      <c r="C359" s="171"/>
      <c r="D359" s="171"/>
      <c r="E359" s="287"/>
      <c r="F359" s="171"/>
      <c r="G359" s="171"/>
    </row>
    <row r="360" spans="1:7" ht="18.75" customHeight="1" x14ac:dyDescent="0.25">
      <c r="A360" s="171"/>
      <c r="B360" s="171"/>
      <c r="C360" s="171"/>
      <c r="D360" s="171"/>
      <c r="E360" s="287"/>
      <c r="F360" s="171"/>
      <c r="G360" s="171"/>
    </row>
    <row r="361" spans="1:7" ht="18.75" customHeight="1" x14ac:dyDescent="0.25">
      <c r="A361" s="171"/>
      <c r="B361" s="171"/>
      <c r="C361" s="171"/>
      <c r="D361" s="171"/>
      <c r="E361" s="287"/>
      <c r="F361" s="171"/>
      <c r="G361" s="171"/>
    </row>
    <row r="362" spans="1:7" ht="18.75" customHeight="1" x14ac:dyDescent="0.25">
      <c r="A362" s="171"/>
      <c r="B362" s="171"/>
      <c r="C362" s="171"/>
      <c r="D362" s="171"/>
      <c r="E362" s="287"/>
      <c r="F362" s="171"/>
      <c r="G362" s="171"/>
    </row>
    <row r="363" spans="1:7" ht="18.75" customHeight="1" x14ac:dyDescent="0.25">
      <c r="A363" s="171"/>
      <c r="B363" s="171"/>
      <c r="C363" s="171"/>
      <c r="D363" s="171"/>
      <c r="E363" s="287"/>
      <c r="F363" s="171"/>
      <c r="G363" s="171"/>
    </row>
    <row r="364" spans="1:7" ht="18.75" customHeight="1" x14ac:dyDescent="0.25">
      <c r="A364" s="171"/>
      <c r="B364" s="171"/>
      <c r="C364" s="171"/>
      <c r="D364" s="171"/>
      <c r="E364" s="287"/>
      <c r="F364" s="171"/>
      <c r="G364" s="171"/>
    </row>
    <row r="365" spans="1:7" ht="18.75" customHeight="1" x14ac:dyDescent="0.25">
      <c r="A365" s="171"/>
      <c r="B365" s="171"/>
      <c r="C365" s="171"/>
      <c r="D365" s="171"/>
      <c r="E365" s="287"/>
      <c r="F365" s="171"/>
      <c r="G365" s="171"/>
    </row>
    <row r="366" spans="1:7" ht="18.75" customHeight="1" x14ac:dyDescent="0.25">
      <c r="A366" s="171"/>
      <c r="B366" s="171"/>
      <c r="C366" s="171"/>
      <c r="D366" s="171"/>
      <c r="E366" s="287"/>
      <c r="F366" s="171"/>
      <c r="G366" s="171"/>
    </row>
    <row r="367" spans="1:7" ht="18.75" customHeight="1" x14ac:dyDescent="0.25">
      <c r="A367" s="171"/>
      <c r="B367" s="171"/>
      <c r="C367" s="171"/>
      <c r="D367" s="171"/>
      <c r="E367" s="287"/>
      <c r="F367" s="171"/>
      <c r="G367" s="171"/>
    </row>
    <row r="368" spans="1:7" ht="18.75" customHeight="1" x14ac:dyDescent="0.25">
      <c r="A368" s="171"/>
      <c r="B368" s="171"/>
      <c r="C368" s="171"/>
      <c r="D368" s="171"/>
      <c r="E368" s="287"/>
      <c r="F368" s="171"/>
      <c r="G368" s="171"/>
    </row>
    <row r="369" spans="1:7" ht="18.75" customHeight="1" x14ac:dyDescent="0.25">
      <c r="A369" s="171"/>
      <c r="B369" s="171"/>
      <c r="C369" s="171"/>
      <c r="D369" s="171"/>
      <c r="E369" s="287"/>
      <c r="F369" s="171"/>
      <c r="G369" s="171"/>
    </row>
    <row r="370" spans="1:7" ht="18.75" customHeight="1" x14ac:dyDescent="0.25">
      <c r="A370" s="171"/>
      <c r="B370" s="171"/>
      <c r="C370" s="171"/>
      <c r="D370" s="171"/>
      <c r="E370" s="287"/>
      <c r="F370" s="171"/>
      <c r="G370" s="171"/>
    </row>
    <row r="371" spans="1:7" ht="18.75" customHeight="1" x14ac:dyDescent="0.25">
      <c r="A371" s="171"/>
      <c r="B371" s="171"/>
      <c r="C371" s="171"/>
      <c r="D371" s="171"/>
      <c r="E371" s="287"/>
      <c r="F371" s="171"/>
      <c r="G371" s="171"/>
    </row>
    <row r="372" spans="1:7" ht="18.75" customHeight="1" x14ac:dyDescent="0.25">
      <c r="A372" s="171"/>
      <c r="B372" s="171"/>
      <c r="C372" s="171"/>
      <c r="D372" s="171"/>
      <c r="E372" s="287"/>
      <c r="F372" s="171"/>
      <c r="G372" s="171"/>
    </row>
    <row r="373" spans="1:7" ht="18.75" customHeight="1" x14ac:dyDescent="0.25">
      <c r="A373" s="171"/>
      <c r="B373" s="171"/>
      <c r="C373" s="171"/>
      <c r="D373" s="171"/>
      <c r="E373" s="287"/>
      <c r="F373" s="171"/>
      <c r="G373" s="171"/>
    </row>
    <row r="374" spans="1:7" ht="18.75" customHeight="1" x14ac:dyDescent="0.25">
      <c r="A374" s="171"/>
      <c r="B374" s="171"/>
      <c r="C374" s="171"/>
      <c r="D374" s="171"/>
      <c r="E374" s="287"/>
      <c r="F374" s="171"/>
      <c r="G374" s="171"/>
    </row>
    <row r="375" spans="1:7" ht="18.75" customHeight="1" x14ac:dyDescent="0.25">
      <c r="A375" s="171"/>
      <c r="B375" s="171"/>
      <c r="C375" s="171"/>
      <c r="D375" s="171"/>
      <c r="E375" s="287"/>
      <c r="F375" s="171"/>
      <c r="G375" s="171"/>
    </row>
    <row r="376" spans="1:7" ht="18.75" customHeight="1" x14ac:dyDescent="0.25">
      <c r="A376" s="171"/>
      <c r="B376" s="171"/>
      <c r="C376" s="171"/>
      <c r="D376" s="171"/>
      <c r="E376" s="287"/>
      <c r="F376" s="171"/>
      <c r="G376" s="171"/>
    </row>
    <row r="377" spans="1:7" ht="18.75" customHeight="1" x14ac:dyDescent="0.25">
      <c r="A377" s="171"/>
      <c r="B377" s="171"/>
      <c r="C377" s="171"/>
      <c r="D377" s="171"/>
      <c r="E377" s="287"/>
      <c r="F377" s="171"/>
      <c r="G377" s="171"/>
    </row>
    <row r="378" spans="1:7" ht="18.75" customHeight="1" x14ac:dyDescent="0.25">
      <c r="A378" s="171"/>
      <c r="B378" s="171"/>
      <c r="C378" s="171"/>
      <c r="D378" s="171"/>
      <c r="E378" s="287"/>
      <c r="F378" s="171"/>
      <c r="G378" s="171"/>
    </row>
    <row r="379" spans="1:7" ht="18.75" customHeight="1" x14ac:dyDescent="0.25">
      <c r="A379" s="171"/>
      <c r="B379" s="171"/>
      <c r="C379" s="171"/>
      <c r="D379" s="171"/>
      <c r="E379" s="287"/>
      <c r="F379" s="171"/>
      <c r="G379" s="171"/>
    </row>
    <row r="380" spans="1:7" ht="18.75" customHeight="1" x14ac:dyDescent="0.25">
      <c r="A380" s="171"/>
      <c r="B380" s="171"/>
      <c r="C380" s="171"/>
      <c r="D380" s="171"/>
      <c r="E380" s="287"/>
      <c r="F380" s="171"/>
      <c r="G380" s="171"/>
    </row>
    <row r="381" spans="1:7" ht="18.75" customHeight="1" x14ac:dyDescent="0.25">
      <c r="A381" s="171"/>
      <c r="B381" s="171"/>
      <c r="C381" s="171"/>
      <c r="D381" s="171"/>
      <c r="E381" s="287"/>
      <c r="F381" s="171"/>
      <c r="G381" s="171"/>
    </row>
    <row r="382" spans="1:7" ht="18.75" customHeight="1" x14ac:dyDescent="0.25">
      <c r="A382" s="171"/>
      <c r="B382" s="171"/>
      <c r="C382" s="171"/>
      <c r="D382" s="171"/>
      <c r="E382" s="287"/>
      <c r="F382" s="171"/>
      <c r="G382" s="171"/>
    </row>
    <row r="383" spans="1:7" ht="18.75" customHeight="1" x14ac:dyDescent="0.25">
      <c r="A383" s="171"/>
      <c r="B383" s="171"/>
      <c r="C383" s="171"/>
      <c r="D383" s="171"/>
      <c r="E383" s="287"/>
      <c r="F383" s="171"/>
      <c r="G383" s="171"/>
    </row>
    <row r="384" spans="1:7" ht="18.75" customHeight="1" x14ac:dyDescent="0.25">
      <c r="A384" s="171"/>
      <c r="B384" s="171"/>
      <c r="C384" s="171"/>
      <c r="D384" s="171"/>
      <c r="E384" s="287"/>
      <c r="F384" s="171"/>
      <c r="G384" s="171"/>
    </row>
    <row r="385" spans="1:7" ht="18.75" customHeight="1" x14ac:dyDescent="0.25">
      <c r="A385" s="171"/>
      <c r="B385" s="171"/>
      <c r="C385" s="171"/>
      <c r="D385" s="171"/>
      <c r="E385" s="287"/>
      <c r="F385" s="171"/>
      <c r="G385" s="171"/>
    </row>
    <row r="386" spans="1:7" ht="18.75" customHeight="1" x14ac:dyDescent="0.25">
      <c r="A386" s="171"/>
      <c r="B386" s="171"/>
      <c r="C386" s="171"/>
      <c r="D386" s="171"/>
      <c r="E386" s="287"/>
      <c r="F386" s="171"/>
      <c r="G386" s="171"/>
    </row>
    <row r="387" spans="1:7" ht="18.75" customHeight="1" x14ac:dyDescent="0.25">
      <c r="A387" s="171"/>
      <c r="B387" s="171"/>
      <c r="C387" s="171"/>
      <c r="D387" s="171"/>
      <c r="E387" s="287"/>
      <c r="F387" s="171"/>
      <c r="G387" s="171"/>
    </row>
    <row r="388" spans="1:7" ht="18.75" customHeight="1" x14ac:dyDescent="0.25">
      <c r="A388" s="171"/>
      <c r="B388" s="171"/>
      <c r="C388" s="171"/>
      <c r="D388" s="171"/>
      <c r="E388" s="287"/>
      <c r="F388" s="171"/>
      <c r="G388" s="171"/>
    </row>
    <row r="389" spans="1:7" ht="18.75" customHeight="1" x14ac:dyDescent="0.25">
      <c r="A389" s="171"/>
      <c r="B389" s="171"/>
      <c r="C389" s="171"/>
      <c r="D389" s="171"/>
      <c r="E389" s="287"/>
      <c r="F389" s="171"/>
      <c r="G389" s="171"/>
    </row>
    <row r="390" spans="1:7" ht="18.75" customHeight="1" x14ac:dyDescent="0.25">
      <c r="A390" s="171"/>
      <c r="B390" s="171"/>
      <c r="C390" s="171"/>
      <c r="D390" s="171"/>
      <c r="E390" s="287"/>
      <c r="F390" s="171"/>
      <c r="G390" s="171"/>
    </row>
    <row r="391" spans="1:7" ht="18.75" customHeight="1" x14ac:dyDescent="0.25">
      <c r="A391" s="171"/>
      <c r="B391" s="171"/>
      <c r="C391" s="171"/>
      <c r="D391" s="171"/>
      <c r="E391" s="287"/>
      <c r="F391" s="171"/>
      <c r="G391" s="171"/>
    </row>
    <row r="392" spans="1:7" ht="18.75" customHeight="1" x14ac:dyDescent="0.25">
      <c r="A392" s="171"/>
      <c r="B392" s="171"/>
      <c r="C392" s="171"/>
      <c r="D392" s="171"/>
      <c r="E392" s="287"/>
      <c r="F392" s="171"/>
      <c r="G392" s="171"/>
    </row>
    <row r="393" spans="1:7" ht="18.75" customHeight="1" x14ac:dyDescent="0.25">
      <c r="A393" s="171"/>
      <c r="B393" s="171"/>
      <c r="C393" s="171"/>
      <c r="D393" s="171"/>
      <c r="E393" s="287"/>
      <c r="F393" s="171"/>
      <c r="G393" s="171"/>
    </row>
    <row r="394" spans="1:7" ht="18.75" customHeight="1" x14ac:dyDescent="0.25">
      <c r="A394" s="171"/>
      <c r="B394" s="171"/>
      <c r="C394" s="171"/>
      <c r="D394" s="171"/>
      <c r="E394" s="287"/>
      <c r="F394" s="171"/>
      <c r="G394" s="171"/>
    </row>
    <row r="395" spans="1:7" ht="18.75" customHeight="1" x14ac:dyDescent="0.25">
      <c r="A395" s="171"/>
      <c r="B395" s="171"/>
      <c r="C395" s="171"/>
      <c r="D395" s="171"/>
      <c r="E395" s="287"/>
      <c r="F395" s="171"/>
      <c r="G395" s="171"/>
    </row>
    <row r="396" spans="1:7" ht="18.75" customHeight="1" x14ac:dyDescent="0.25">
      <c r="A396" s="171"/>
      <c r="B396" s="171"/>
      <c r="C396" s="171"/>
      <c r="D396" s="171"/>
      <c r="E396" s="287"/>
      <c r="F396" s="171"/>
      <c r="G396" s="171"/>
    </row>
    <row r="397" spans="1:7" ht="18.75" customHeight="1" x14ac:dyDescent="0.25">
      <c r="A397" s="171"/>
      <c r="B397" s="171"/>
      <c r="C397" s="171"/>
      <c r="D397" s="171"/>
      <c r="E397" s="287"/>
      <c r="F397" s="171"/>
      <c r="G397" s="171"/>
    </row>
    <row r="398" spans="1:7" ht="18.75" customHeight="1" x14ac:dyDescent="0.25">
      <c r="A398" s="171"/>
      <c r="B398" s="171"/>
      <c r="C398" s="171"/>
      <c r="D398" s="171"/>
      <c r="E398" s="287"/>
      <c r="F398" s="171"/>
      <c r="G398" s="171"/>
    </row>
    <row r="399" spans="1:7" ht="18.75" customHeight="1" x14ac:dyDescent="0.25">
      <c r="A399" s="171"/>
      <c r="B399" s="171"/>
      <c r="C399" s="171"/>
      <c r="D399" s="171"/>
      <c r="E399" s="287"/>
      <c r="F399" s="171"/>
      <c r="G399" s="171"/>
    </row>
    <row r="400" spans="1:7" ht="18.75" customHeight="1" x14ac:dyDescent="0.25">
      <c r="A400" s="171"/>
      <c r="B400" s="171"/>
      <c r="C400" s="171"/>
      <c r="D400" s="171"/>
      <c r="E400" s="287"/>
      <c r="F400" s="171"/>
      <c r="G400" s="171"/>
    </row>
    <row r="401" spans="1:7" ht="18.75" customHeight="1" x14ac:dyDescent="0.25">
      <c r="A401" s="171"/>
      <c r="B401" s="171"/>
      <c r="C401" s="171"/>
      <c r="D401" s="171"/>
      <c r="E401" s="287"/>
      <c r="F401" s="171"/>
      <c r="G401" s="171"/>
    </row>
    <row r="402" spans="1:7" ht="18.75" customHeight="1" x14ac:dyDescent="0.25">
      <c r="A402" s="171"/>
      <c r="B402" s="171"/>
      <c r="C402" s="171"/>
      <c r="D402" s="171"/>
      <c r="E402" s="287"/>
      <c r="F402" s="171"/>
      <c r="G402" s="171"/>
    </row>
    <row r="403" spans="1:7" ht="18.75" customHeight="1" x14ac:dyDescent="0.25">
      <c r="A403" s="171"/>
      <c r="B403" s="171"/>
      <c r="C403" s="171"/>
      <c r="D403" s="171"/>
      <c r="E403" s="287"/>
      <c r="F403" s="171"/>
      <c r="G403" s="171"/>
    </row>
    <row r="404" spans="1:7" ht="18.75" customHeight="1" x14ac:dyDescent="0.25">
      <c r="A404" s="171"/>
      <c r="B404" s="171"/>
      <c r="C404" s="171"/>
      <c r="D404" s="171"/>
      <c r="E404" s="287"/>
      <c r="F404" s="171"/>
      <c r="G404" s="171"/>
    </row>
    <row r="405" spans="1:7" ht="18.75" customHeight="1" x14ac:dyDescent="0.25">
      <c r="A405" s="171"/>
      <c r="B405" s="171"/>
      <c r="C405" s="171"/>
      <c r="D405" s="171"/>
      <c r="E405" s="287"/>
      <c r="F405" s="171"/>
      <c r="G405" s="171"/>
    </row>
    <row r="406" spans="1:7" ht="18.75" customHeight="1" x14ac:dyDescent="0.25">
      <c r="A406" s="171"/>
      <c r="B406" s="171"/>
      <c r="C406" s="171"/>
      <c r="D406" s="171"/>
      <c r="E406" s="287"/>
      <c r="F406" s="171"/>
      <c r="G406" s="171"/>
    </row>
    <row r="407" spans="1:7" ht="18.75" customHeight="1" x14ac:dyDescent="0.25">
      <c r="A407" s="171"/>
      <c r="B407" s="171"/>
      <c r="C407" s="171"/>
      <c r="D407" s="171"/>
      <c r="E407" s="287"/>
      <c r="F407" s="171"/>
      <c r="G407" s="171"/>
    </row>
    <row r="408" spans="1:7" ht="18.75" customHeight="1" x14ac:dyDescent="0.25">
      <c r="A408" s="171"/>
      <c r="B408" s="171"/>
      <c r="C408" s="171"/>
      <c r="D408" s="171"/>
      <c r="E408" s="287"/>
      <c r="F408" s="171"/>
      <c r="G408" s="171"/>
    </row>
    <row r="409" spans="1:7" ht="18.75" customHeight="1" x14ac:dyDescent="0.25">
      <c r="A409" s="171"/>
      <c r="B409" s="171"/>
      <c r="C409" s="171"/>
      <c r="D409" s="171"/>
      <c r="E409" s="287"/>
      <c r="F409" s="171"/>
      <c r="G409" s="171"/>
    </row>
    <row r="410" spans="1:7" ht="18.75" customHeight="1" x14ac:dyDescent="0.25">
      <c r="A410" s="171"/>
      <c r="B410" s="171"/>
      <c r="C410" s="171"/>
      <c r="D410" s="171"/>
      <c r="E410" s="287"/>
      <c r="F410" s="171"/>
      <c r="G410" s="171"/>
    </row>
    <row r="411" spans="1:7" ht="18.75" customHeight="1" x14ac:dyDescent="0.25">
      <c r="A411" s="171"/>
      <c r="B411" s="171"/>
      <c r="C411" s="171"/>
      <c r="D411" s="171"/>
      <c r="E411" s="287"/>
      <c r="F411" s="171"/>
      <c r="G411" s="171"/>
    </row>
    <row r="412" spans="1:7" ht="18.75" customHeight="1" x14ac:dyDescent="0.25">
      <c r="A412" s="171"/>
      <c r="B412" s="171"/>
      <c r="C412" s="171"/>
      <c r="D412" s="171"/>
      <c r="E412" s="287"/>
      <c r="F412" s="171"/>
      <c r="G412" s="171"/>
    </row>
    <row r="413" spans="1:7" ht="18.75" customHeight="1" x14ac:dyDescent="0.25">
      <c r="A413" s="171"/>
      <c r="B413" s="171"/>
      <c r="C413" s="171"/>
      <c r="D413" s="171"/>
      <c r="E413" s="287"/>
      <c r="F413" s="171"/>
      <c r="G413" s="171"/>
    </row>
    <row r="414" spans="1:7" ht="18.75" customHeight="1" x14ac:dyDescent="0.25">
      <c r="A414" s="171"/>
      <c r="B414" s="171"/>
      <c r="C414" s="171"/>
      <c r="D414" s="171"/>
      <c r="E414" s="287"/>
      <c r="F414" s="171"/>
      <c r="G414" s="171"/>
    </row>
    <row r="415" spans="1:7" ht="18.75" customHeight="1" x14ac:dyDescent="0.25">
      <c r="A415" s="171"/>
      <c r="B415" s="171"/>
      <c r="C415" s="171"/>
      <c r="D415" s="171"/>
      <c r="E415" s="287"/>
      <c r="F415" s="171"/>
      <c r="G415" s="171"/>
    </row>
    <row r="416" spans="1:7" ht="18.75" customHeight="1" x14ac:dyDescent="0.25">
      <c r="A416" s="171"/>
      <c r="B416" s="171"/>
      <c r="C416" s="171"/>
      <c r="D416" s="171"/>
      <c r="E416" s="287"/>
      <c r="F416" s="171"/>
      <c r="G416" s="171"/>
    </row>
    <row r="417" spans="1:7" ht="18.75" customHeight="1" x14ac:dyDescent="0.25">
      <c r="A417" s="171"/>
      <c r="B417" s="171"/>
      <c r="C417" s="171"/>
      <c r="D417" s="171"/>
      <c r="E417" s="287"/>
      <c r="F417" s="171"/>
      <c r="G417" s="171"/>
    </row>
    <row r="418" spans="1:7" ht="18.75" customHeight="1" x14ac:dyDescent="0.25">
      <c r="A418" s="171"/>
      <c r="B418" s="171"/>
      <c r="C418" s="171"/>
      <c r="D418" s="171"/>
      <c r="E418" s="287"/>
      <c r="F418" s="171"/>
      <c r="G418" s="171"/>
    </row>
    <row r="419" spans="1:7" ht="18.75" customHeight="1" x14ac:dyDescent="0.25">
      <c r="A419" s="171"/>
      <c r="B419" s="171"/>
      <c r="C419" s="171"/>
      <c r="D419" s="171"/>
      <c r="E419" s="287"/>
      <c r="F419" s="171"/>
      <c r="G419" s="171"/>
    </row>
    <row r="420" spans="1:7" ht="18.75" customHeight="1" x14ac:dyDescent="0.25">
      <c r="A420" s="171"/>
      <c r="B420" s="171"/>
      <c r="C420" s="171"/>
      <c r="D420" s="171"/>
      <c r="E420" s="287"/>
      <c r="F420" s="171"/>
      <c r="G420" s="171"/>
    </row>
    <row r="421" spans="1:7" ht="18.75" customHeight="1" x14ac:dyDescent="0.25">
      <c r="A421" s="171"/>
      <c r="B421" s="171"/>
      <c r="C421" s="171"/>
      <c r="D421" s="171"/>
      <c r="E421" s="287"/>
      <c r="F421" s="171"/>
      <c r="G421" s="171"/>
    </row>
    <row r="422" spans="1:7" ht="18.75" customHeight="1" x14ac:dyDescent="0.25">
      <c r="A422" s="171"/>
      <c r="B422" s="171"/>
      <c r="C422" s="171"/>
      <c r="D422" s="171"/>
      <c r="E422" s="287"/>
      <c r="F422" s="171"/>
      <c r="G422" s="171"/>
    </row>
    <row r="423" spans="1:7" ht="18.75" customHeight="1" x14ac:dyDescent="0.25">
      <c r="A423" s="171"/>
      <c r="B423" s="171"/>
      <c r="C423" s="171"/>
      <c r="D423" s="171"/>
      <c r="E423" s="287"/>
      <c r="F423" s="171"/>
      <c r="G423" s="171"/>
    </row>
    <row r="424" spans="1:7" ht="18.75" customHeight="1" x14ac:dyDescent="0.25">
      <c r="A424" s="171"/>
      <c r="B424" s="171"/>
      <c r="C424" s="171"/>
      <c r="D424" s="171"/>
      <c r="E424" s="287"/>
      <c r="F424" s="171"/>
      <c r="G424" s="171"/>
    </row>
    <row r="425" spans="1:7" ht="18.75" customHeight="1" x14ac:dyDescent="0.25">
      <c r="A425" s="171"/>
      <c r="B425" s="171"/>
      <c r="C425" s="171"/>
      <c r="D425" s="171"/>
      <c r="E425" s="287"/>
      <c r="F425" s="171"/>
      <c r="G425" s="171"/>
    </row>
    <row r="426" spans="1:7" ht="18.75" customHeight="1" x14ac:dyDescent="0.25">
      <c r="A426" s="171"/>
      <c r="B426" s="171"/>
      <c r="C426" s="171"/>
      <c r="D426" s="171"/>
      <c r="E426" s="287"/>
      <c r="F426" s="171"/>
      <c r="G426" s="171"/>
    </row>
    <row r="427" spans="1:7" ht="18.75" customHeight="1" x14ac:dyDescent="0.25">
      <c r="A427" s="171"/>
      <c r="B427" s="171"/>
      <c r="C427" s="171"/>
      <c r="D427" s="171"/>
      <c r="E427" s="287"/>
      <c r="F427" s="171"/>
      <c r="G427" s="171"/>
    </row>
    <row r="428" spans="1:7" ht="18.75" customHeight="1" x14ac:dyDescent="0.25">
      <c r="A428" s="171"/>
      <c r="B428" s="171"/>
      <c r="C428" s="171"/>
      <c r="D428" s="171"/>
      <c r="E428" s="287"/>
      <c r="F428" s="171"/>
      <c r="G428" s="171"/>
    </row>
    <row r="429" spans="1:7" ht="18.75" customHeight="1" x14ac:dyDescent="0.25">
      <c r="A429" s="171"/>
      <c r="B429" s="171"/>
      <c r="C429" s="171"/>
      <c r="D429" s="171"/>
      <c r="E429" s="287"/>
      <c r="F429" s="171"/>
      <c r="G429" s="171"/>
    </row>
    <row r="430" spans="1:7" ht="18.75" customHeight="1" x14ac:dyDescent="0.25">
      <c r="A430" s="171"/>
      <c r="B430" s="171"/>
      <c r="C430" s="171"/>
      <c r="D430" s="171"/>
      <c r="E430" s="287"/>
      <c r="F430" s="171"/>
      <c r="G430" s="171"/>
    </row>
    <row r="431" spans="1:7" ht="18.75" customHeight="1" x14ac:dyDescent="0.25">
      <c r="A431" s="171"/>
      <c r="B431" s="171"/>
      <c r="C431" s="171"/>
      <c r="D431" s="171"/>
      <c r="E431" s="287"/>
      <c r="F431" s="171"/>
      <c r="G431" s="171"/>
    </row>
    <row r="432" spans="1:7" ht="18.75" customHeight="1" x14ac:dyDescent="0.25">
      <c r="A432" s="171"/>
      <c r="B432" s="171"/>
      <c r="C432" s="171"/>
      <c r="D432" s="171"/>
      <c r="E432" s="287"/>
      <c r="F432" s="171"/>
      <c r="G432" s="171"/>
    </row>
    <row r="433" spans="1:7" ht="18.75" customHeight="1" x14ac:dyDescent="0.25">
      <c r="A433" s="171"/>
      <c r="B433" s="171"/>
      <c r="C433" s="171"/>
      <c r="D433" s="171"/>
      <c r="E433" s="287"/>
      <c r="F433" s="171"/>
      <c r="G433" s="171"/>
    </row>
    <row r="434" spans="1:7" ht="18.75" customHeight="1" x14ac:dyDescent="0.25">
      <c r="A434" s="171"/>
      <c r="B434" s="171"/>
      <c r="C434" s="171"/>
      <c r="D434" s="171"/>
      <c r="E434" s="287"/>
      <c r="F434" s="171"/>
      <c r="G434" s="171"/>
    </row>
    <row r="435" spans="1:7" ht="18.75" customHeight="1" x14ac:dyDescent="0.25">
      <c r="A435" s="171"/>
      <c r="B435" s="171"/>
      <c r="C435" s="171"/>
      <c r="D435" s="171"/>
      <c r="E435" s="287"/>
      <c r="F435" s="171"/>
      <c r="G435" s="171"/>
    </row>
    <row r="436" spans="1:7" ht="18.75" customHeight="1" x14ac:dyDescent="0.25">
      <c r="A436" s="171"/>
      <c r="B436" s="171"/>
      <c r="C436" s="171"/>
      <c r="D436" s="171"/>
      <c r="E436" s="287"/>
      <c r="F436" s="171"/>
      <c r="G436" s="171"/>
    </row>
    <row r="437" spans="1:7" ht="18.75" customHeight="1" x14ac:dyDescent="0.25">
      <c r="A437" s="171"/>
      <c r="B437" s="171"/>
      <c r="C437" s="171"/>
      <c r="D437" s="171"/>
      <c r="E437" s="287"/>
      <c r="F437" s="171"/>
      <c r="G437" s="171"/>
    </row>
    <row r="438" spans="1:7" ht="18.75" customHeight="1" x14ac:dyDescent="0.25">
      <c r="A438" s="171"/>
      <c r="B438" s="171"/>
      <c r="C438" s="171"/>
      <c r="D438" s="171"/>
      <c r="E438" s="287"/>
      <c r="F438" s="171"/>
      <c r="G438" s="171"/>
    </row>
    <row r="439" spans="1:7" ht="18.75" customHeight="1" x14ac:dyDescent="0.25">
      <c r="A439" s="171"/>
      <c r="B439" s="171"/>
      <c r="C439" s="171"/>
      <c r="D439" s="171"/>
      <c r="E439" s="287"/>
      <c r="F439" s="171"/>
      <c r="G439" s="171"/>
    </row>
    <row r="440" spans="1:7" ht="18.75" customHeight="1" x14ac:dyDescent="0.25">
      <c r="A440" s="171"/>
      <c r="B440" s="171"/>
      <c r="C440" s="171"/>
      <c r="D440" s="171"/>
      <c r="E440" s="287"/>
      <c r="F440" s="171"/>
      <c r="G440" s="171"/>
    </row>
    <row r="441" spans="1:7" ht="18.75" customHeight="1" x14ac:dyDescent="0.25">
      <c r="A441" s="171"/>
      <c r="B441" s="171"/>
      <c r="C441" s="171"/>
      <c r="D441" s="171"/>
      <c r="E441" s="287"/>
      <c r="F441" s="171"/>
      <c r="G441" s="171"/>
    </row>
    <row r="442" spans="1:7" ht="18.75" customHeight="1" x14ac:dyDescent="0.25">
      <c r="A442" s="171"/>
      <c r="B442" s="171"/>
      <c r="C442" s="171"/>
      <c r="D442" s="171"/>
      <c r="E442" s="287"/>
      <c r="F442" s="171"/>
      <c r="G442" s="171"/>
    </row>
    <row r="443" spans="1:7" ht="18.75" customHeight="1" x14ac:dyDescent="0.25">
      <c r="A443" s="171"/>
      <c r="B443" s="171"/>
      <c r="C443" s="171"/>
      <c r="D443" s="171"/>
      <c r="E443" s="287"/>
      <c r="F443" s="171"/>
      <c r="G443" s="171"/>
    </row>
    <row r="444" spans="1:7" ht="18.75" customHeight="1" x14ac:dyDescent="0.25">
      <c r="A444" s="171"/>
      <c r="B444" s="171"/>
      <c r="C444" s="171"/>
      <c r="D444" s="171"/>
      <c r="E444" s="287"/>
      <c r="F444" s="171"/>
      <c r="G444" s="171"/>
    </row>
    <row r="445" spans="1:7" ht="18.75" customHeight="1" x14ac:dyDescent="0.25">
      <c r="A445" s="171"/>
      <c r="B445" s="171"/>
      <c r="C445" s="171"/>
      <c r="D445" s="171"/>
      <c r="E445" s="287"/>
      <c r="F445" s="171"/>
      <c r="G445" s="171"/>
    </row>
    <row r="446" spans="1:7" ht="18.75" customHeight="1" x14ac:dyDescent="0.25">
      <c r="A446" s="171"/>
      <c r="B446" s="171"/>
      <c r="C446" s="171"/>
      <c r="D446" s="171"/>
      <c r="E446" s="287"/>
      <c r="F446" s="171"/>
      <c r="G446" s="171"/>
    </row>
    <row r="447" spans="1:7" ht="18.75" customHeight="1" x14ac:dyDescent="0.25">
      <c r="A447" s="171"/>
      <c r="B447" s="171"/>
      <c r="C447" s="171"/>
      <c r="D447" s="171"/>
      <c r="E447" s="287"/>
      <c r="F447" s="171"/>
      <c r="G447" s="171"/>
    </row>
    <row r="448" spans="1:7" ht="18.75" customHeight="1" x14ac:dyDescent="0.25">
      <c r="A448" s="171"/>
      <c r="B448" s="171"/>
      <c r="C448" s="171"/>
      <c r="D448" s="171"/>
      <c r="E448" s="287"/>
      <c r="F448" s="171"/>
      <c r="G448" s="171"/>
    </row>
    <row r="449" spans="1:7" ht="18.75" customHeight="1" x14ac:dyDescent="0.25">
      <c r="A449" s="171"/>
      <c r="B449" s="171"/>
      <c r="C449" s="171"/>
      <c r="D449" s="171"/>
      <c r="E449" s="287"/>
      <c r="F449" s="171"/>
      <c r="G449" s="171"/>
    </row>
    <row r="450" spans="1:7" ht="18.75" customHeight="1" x14ac:dyDescent="0.25">
      <c r="A450" s="171"/>
      <c r="B450" s="171"/>
      <c r="C450" s="171"/>
      <c r="D450" s="171"/>
      <c r="E450" s="287"/>
      <c r="F450" s="171"/>
      <c r="G450" s="171"/>
    </row>
    <row r="451" spans="1:7" ht="18.75" customHeight="1" x14ac:dyDescent="0.25">
      <c r="A451" s="171"/>
      <c r="B451" s="171"/>
      <c r="C451" s="171"/>
      <c r="D451" s="171"/>
      <c r="E451" s="287"/>
      <c r="F451" s="171"/>
      <c r="G451" s="171"/>
    </row>
    <row r="452" spans="1:7" ht="18.75" customHeight="1" x14ac:dyDescent="0.25">
      <c r="A452" s="171"/>
      <c r="B452" s="171"/>
      <c r="C452" s="171"/>
      <c r="D452" s="171"/>
      <c r="E452" s="287"/>
      <c r="F452" s="171"/>
      <c r="G452" s="171"/>
    </row>
    <row r="453" spans="1:7" ht="18.75" customHeight="1" x14ac:dyDescent="0.25">
      <c r="A453" s="171"/>
      <c r="B453" s="171"/>
      <c r="C453" s="171"/>
      <c r="D453" s="171"/>
      <c r="E453" s="287"/>
      <c r="F453" s="171"/>
      <c r="G453" s="171"/>
    </row>
    <row r="454" spans="1:7" ht="18.75" customHeight="1" x14ac:dyDescent="0.25">
      <c r="A454" s="171"/>
      <c r="B454" s="171"/>
      <c r="C454" s="171"/>
      <c r="D454" s="171"/>
      <c r="E454" s="287"/>
      <c r="F454" s="171"/>
      <c r="G454" s="171"/>
    </row>
    <row r="455" spans="1:7" ht="18.75" customHeight="1" x14ac:dyDescent="0.25">
      <c r="A455" s="171"/>
      <c r="B455" s="171"/>
      <c r="C455" s="171"/>
      <c r="D455" s="171"/>
      <c r="E455" s="287"/>
      <c r="F455" s="171"/>
      <c r="G455" s="171"/>
    </row>
    <row r="456" spans="1:7" ht="18.75" customHeight="1" x14ac:dyDescent="0.25">
      <c r="A456" s="171"/>
      <c r="B456" s="171"/>
      <c r="C456" s="171"/>
      <c r="D456" s="171"/>
      <c r="E456" s="287"/>
      <c r="F456" s="171"/>
      <c r="G456" s="171"/>
    </row>
    <row r="457" spans="1:7" ht="18.75" customHeight="1" x14ac:dyDescent="0.25">
      <c r="A457" s="171"/>
      <c r="B457" s="171"/>
      <c r="C457" s="171"/>
      <c r="D457" s="171"/>
      <c r="E457" s="287"/>
      <c r="F457" s="171"/>
      <c r="G457" s="171"/>
    </row>
    <row r="458" spans="1:7" ht="18.75" customHeight="1" x14ac:dyDescent="0.25">
      <c r="A458" s="171"/>
      <c r="B458" s="171"/>
      <c r="C458" s="171"/>
      <c r="D458" s="171"/>
      <c r="E458" s="287"/>
      <c r="F458" s="171"/>
      <c r="G458" s="171"/>
    </row>
    <row r="459" spans="1:7" ht="18.75" customHeight="1" x14ac:dyDescent="0.25">
      <c r="A459" s="171"/>
      <c r="B459" s="171"/>
      <c r="C459" s="171"/>
      <c r="D459" s="171"/>
      <c r="E459" s="287"/>
      <c r="F459" s="171"/>
      <c r="G459" s="171"/>
    </row>
    <row r="460" spans="1:7" ht="18.75" customHeight="1" x14ac:dyDescent="0.25">
      <c r="A460" s="171"/>
      <c r="B460" s="171"/>
      <c r="C460" s="171"/>
      <c r="D460" s="171"/>
      <c r="E460" s="287"/>
      <c r="F460" s="171"/>
      <c r="G460" s="171"/>
    </row>
    <row r="461" spans="1:7" ht="18.75" customHeight="1" x14ac:dyDescent="0.25">
      <c r="A461" s="171"/>
      <c r="B461" s="171"/>
      <c r="C461" s="171"/>
      <c r="D461" s="171"/>
      <c r="E461" s="287"/>
      <c r="F461" s="171"/>
      <c r="G461" s="171"/>
    </row>
    <row r="462" spans="1:7" ht="18.75" customHeight="1" x14ac:dyDescent="0.25">
      <c r="A462" s="171"/>
      <c r="B462" s="171"/>
      <c r="C462" s="171"/>
      <c r="D462" s="171"/>
      <c r="E462" s="287"/>
      <c r="F462" s="171"/>
      <c r="G462" s="171"/>
    </row>
    <row r="463" spans="1:7" ht="18.75" customHeight="1" x14ac:dyDescent="0.25">
      <c r="A463" s="171"/>
      <c r="B463" s="171"/>
      <c r="C463" s="171"/>
      <c r="D463" s="171"/>
      <c r="E463" s="287"/>
      <c r="F463" s="171"/>
      <c r="G463" s="171"/>
    </row>
    <row r="464" spans="1:7" ht="18.75" customHeight="1" x14ac:dyDescent="0.25">
      <c r="A464" s="171"/>
      <c r="B464" s="171"/>
      <c r="C464" s="171"/>
      <c r="D464" s="171"/>
      <c r="E464" s="287"/>
      <c r="F464" s="171"/>
      <c r="G464" s="171"/>
    </row>
    <row r="465" spans="1:7" ht="18.75" customHeight="1" x14ac:dyDescent="0.25">
      <c r="A465" s="171"/>
      <c r="B465" s="171"/>
      <c r="C465" s="171"/>
      <c r="D465" s="171"/>
      <c r="E465" s="287"/>
      <c r="F465" s="171"/>
      <c r="G465" s="171"/>
    </row>
    <row r="466" spans="1:7" ht="18.75" customHeight="1" x14ac:dyDescent="0.25">
      <c r="A466" s="171"/>
      <c r="B466" s="171"/>
      <c r="C466" s="171"/>
      <c r="D466" s="171"/>
      <c r="E466" s="287"/>
      <c r="F466" s="171"/>
      <c r="G466" s="171"/>
    </row>
    <row r="467" spans="1:7" ht="18.75" customHeight="1" x14ac:dyDescent="0.25">
      <c r="A467" s="171"/>
      <c r="B467" s="171"/>
      <c r="C467" s="171"/>
      <c r="D467" s="171"/>
      <c r="E467" s="287"/>
      <c r="F467" s="171"/>
      <c r="G467" s="171"/>
    </row>
    <row r="468" spans="1:7" ht="18.75" customHeight="1" x14ac:dyDescent="0.25">
      <c r="A468" s="171"/>
      <c r="B468" s="171"/>
      <c r="C468" s="171"/>
      <c r="D468" s="171"/>
      <c r="E468" s="287"/>
      <c r="F468" s="171"/>
      <c r="G468" s="171"/>
    </row>
    <row r="469" spans="1:7" ht="18.75" customHeight="1" x14ac:dyDescent="0.25">
      <c r="A469" s="171"/>
      <c r="B469" s="171"/>
      <c r="C469" s="171"/>
      <c r="D469" s="171"/>
      <c r="E469" s="287"/>
      <c r="F469" s="171"/>
      <c r="G469" s="171"/>
    </row>
    <row r="470" spans="1:7" ht="18.75" customHeight="1" x14ac:dyDescent="0.25">
      <c r="A470" s="171"/>
      <c r="B470" s="171"/>
      <c r="C470" s="171"/>
      <c r="D470" s="171"/>
      <c r="E470" s="287"/>
      <c r="F470" s="171"/>
      <c r="G470" s="171"/>
    </row>
    <row r="471" spans="1:7" ht="18.75" customHeight="1" x14ac:dyDescent="0.25">
      <c r="A471" s="171"/>
      <c r="B471" s="171"/>
      <c r="C471" s="171"/>
      <c r="D471" s="171"/>
      <c r="E471" s="287"/>
      <c r="F471" s="171"/>
      <c r="G471" s="171"/>
    </row>
    <row r="472" spans="1:7" ht="18.75" customHeight="1" x14ac:dyDescent="0.25">
      <c r="A472" s="171"/>
      <c r="B472" s="171"/>
      <c r="C472" s="171"/>
      <c r="D472" s="171"/>
      <c r="E472" s="287"/>
      <c r="F472" s="171"/>
      <c r="G472" s="171"/>
    </row>
    <row r="473" spans="1:7" ht="18.75" customHeight="1" x14ac:dyDescent="0.25">
      <c r="A473" s="171"/>
      <c r="B473" s="171"/>
      <c r="C473" s="171"/>
      <c r="D473" s="171"/>
      <c r="E473" s="287"/>
      <c r="F473" s="171"/>
      <c r="G473" s="171"/>
    </row>
    <row r="474" spans="1:7" ht="18.75" customHeight="1" x14ac:dyDescent="0.25">
      <c r="A474" s="171"/>
      <c r="B474" s="171"/>
      <c r="C474" s="171"/>
      <c r="D474" s="171"/>
      <c r="E474" s="287"/>
      <c r="F474" s="171"/>
      <c r="G474" s="171"/>
    </row>
    <row r="475" spans="1:7" ht="18.75" customHeight="1" x14ac:dyDescent="0.25">
      <c r="A475" s="171"/>
      <c r="B475" s="171"/>
      <c r="C475" s="171"/>
      <c r="D475" s="171"/>
      <c r="E475" s="287"/>
      <c r="F475" s="171"/>
      <c r="G475" s="171"/>
    </row>
    <row r="476" spans="1:7" ht="18.75" customHeight="1" x14ac:dyDescent="0.25">
      <c r="A476" s="171"/>
      <c r="B476" s="171"/>
      <c r="C476" s="171"/>
      <c r="D476" s="171"/>
      <c r="E476" s="287"/>
      <c r="F476" s="171"/>
      <c r="G476" s="171"/>
    </row>
    <row r="477" spans="1:7" ht="18.75" customHeight="1" x14ac:dyDescent="0.25">
      <c r="A477" s="171"/>
      <c r="B477" s="171"/>
      <c r="C477" s="171"/>
      <c r="D477" s="171"/>
      <c r="E477" s="287"/>
      <c r="F477" s="171"/>
      <c r="G477" s="171"/>
    </row>
    <row r="478" spans="1:7" ht="18.75" customHeight="1" x14ac:dyDescent="0.25">
      <c r="A478" s="171"/>
      <c r="B478" s="171"/>
      <c r="C478" s="171"/>
      <c r="D478" s="171"/>
      <c r="E478" s="287"/>
      <c r="F478" s="171"/>
      <c r="G478" s="171"/>
    </row>
    <row r="479" spans="1:7" ht="18.75" customHeight="1" x14ac:dyDescent="0.25">
      <c r="A479" s="171"/>
      <c r="B479" s="171"/>
      <c r="C479" s="171"/>
      <c r="D479" s="171"/>
      <c r="E479" s="287"/>
      <c r="F479" s="171"/>
      <c r="G479" s="171"/>
    </row>
    <row r="480" spans="1:7" ht="18.75" customHeight="1" x14ac:dyDescent="0.25">
      <c r="A480" s="171"/>
      <c r="B480" s="171"/>
      <c r="C480" s="171"/>
      <c r="D480" s="171"/>
      <c r="E480" s="287"/>
      <c r="F480" s="171"/>
      <c r="G480" s="171"/>
    </row>
    <row r="481" spans="1:7" ht="18.75" customHeight="1" x14ac:dyDescent="0.25">
      <c r="A481" s="171"/>
      <c r="B481" s="171"/>
      <c r="C481" s="171"/>
      <c r="D481" s="171"/>
      <c r="E481" s="287"/>
      <c r="F481" s="171"/>
      <c r="G481" s="171"/>
    </row>
    <row r="482" spans="1:7" ht="18.75" customHeight="1" x14ac:dyDescent="0.25">
      <c r="A482" s="171"/>
      <c r="B482" s="171"/>
      <c r="C482" s="171"/>
      <c r="D482" s="171"/>
      <c r="E482" s="287"/>
      <c r="F482" s="171"/>
      <c r="G482" s="171"/>
    </row>
    <row r="483" spans="1:7" ht="18.75" customHeight="1" x14ac:dyDescent="0.25">
      <c r="A483" s="171"/>
      <c r="B483" s="171"/>
      <c r="C483" s="171"/>
      <c r="D483" s="171"/>
      <c r="E483" s="287"/>
      <c r="F483" s="171"/>
      <c r="G483" s="171"/>
    </row>
    <row r="484" spans="1:7" ht="18.75" customHeight="1" x14ac:dyDescent="0.25">
      <c r="A484" s="171"/>
      <c r="B484" s="171"/>
      <c r="C484" s="171"/>
      <c r="D484" s="171"/>
      <c r="E484" s="287"/>
      <c r="F484" s="171"/>
      <c r="G484" s="171"/>
    </row>
    <row r="485" spans="1:7" ht="18.75" customHeight="1" x14ac:dyDescent="0.25">
      <c r="A485" s="171"/>
      <c r="B485" s="171"/>
      <c r="C485" s="171"/>
      <c r="D485" s="171"/>
      <c r="E485" s="287"/>
      <c r="F485" s="171"/>
      <c r="G485" s="171"/>
    </row>
    <row r="486" spans="1:7" ht="18.75" customHeight="1" x14ac:dyDescent="0.25">
      <c r="A486" s="171"/>
      <c r="B486" s="171"/>
      <c r="C486" s="171"/>
      <c r="D486" s="171"/>
      <c r="E486" s="287"/>
      <c r="F486" s="171"/>
      <c r="G486" s="171"/>
    </row>
    <row r="487" spans="1:7" ht="18.75" customHeight="1" x14ac:dyDescent="0.25">
      <c r="A487" s="171"/>
      <c r="B487" s="171"/>
      <c r="C487" s="171"/>
      <c r="D487" s="171"/>
      <c r="E487" s="287"/>
      <c r="F487" s="171"/>
      <c r="G487" s="171"/>
    </row>
    <row r="488" spans="1:7" ht="18.75" customHeight="1" x14ac:dyDescent="0.25">
      <c r="A488" s="171"/>
      <c r="B488" s="171"/>
      <c r="C488" s="171"/>
      <c r="D488" s="171"/>
      <c r="E488" s="287"/>
      <c r="F488" s="171"/>
      <c r="G488" s="171"/>
    </row>
    <row r="489" spans="1:7" ht="18.75" customHeight="1" x14ac:dyDescent="0.25">
      <c r="A489" s="171"/>
      <c r="B489" s="171"/>
      <c r="C489" s="171"/>
      <c r="D489" s="171"/>
      <c r="E489" s="287"/>
      <c r="F489" s="171"/>
      <c r="G489" s="171"/>
    </row>
    <row r="490" spans="1:7" ht="18.75" customHeight="1" x14ac:dyDescent="0.25">
      <c r="A490" s="171"/>
      <c r="B490" s="171"/>
      <c r="C490" s="171"/>
      <c r="D490" s="171"/>
      <c r="E490" s="287"/>
      <c r="F490" s="171"/>
      <c r="G490" s="171"/>
    </row>
    <row r="491" spans="1:7" ht="18.75" customHeight="1" x14ac:dyDescent="0.25">
      <c r="A491" s="171"/>
      <c r="B491" s="171"/>
      <c r="C491" s="171"/>
      <c r="D491" s="171"/>
      <c r="E491" s="287"/>
      <c r="F491" s="171"/>
      <c r="G491" s="171"/>
    </row>
    <row r="492" spans="1:7" ht="18.75" customHeight="1" x14ac:dyDescent="0.25">
      <c r="A492" s="171"/>
      <c r="B492" s="171"/>
      <c r="C492" s="171"/>
      <c r="D492" s="171"/>
      <c r="E492" s="287"/>
      <c r="F492" s="171"/>
      <c r="G492" s="171"/>
    </row>
    <row r="493" spans="1:7" ht="18.75" customHeight="1" x14ac:dyDescent="0.25">
      <c r="A493" s="171"/>
      <c r="B493" s="171"/>
      <c r="C493" s="171"/>
      <c r="D493" s="171"/>
      <c r="E493" s="287"/>
      <c r="F493" s="171"/>
      <c r="G493" s="171"/>
    </row>
    <row r="494" spans="1:7" ht="18.75" customHeight="1" x14ac:dyDescent="0.25">
      <c r="A494" s="171"/>
      <c r="B494" s="171"/>
      <c r="C494" s="171"/>
      <c r="D494" s="171"/>
      <c r="E494" s="287"/>
      <c r="F494" s="171"/>
      <c r="G494" s="171"/>
    </row>
    <row r="495" spans="1:7" ht="18.75" customHeight="1" x14ac:dyDescent="0.25">
      <c r="A495" s="171"/>
      <c r="B495" s="171"/>
      <c r="C495" s="171"/>
      <c r="D495" s="171"/>
      <c r="E495" s="287"/>
      <c r="F495" s="171"/>
      <c r="G495" s="171"/>
    </row>
    <row r="496" spans="1:7" ht="18.75" customHeight="1" x14ac:dyDescent="0.25">
      <c r="A496" s="171"/>
      <c r="B496" s="171"/>
      <c r="C496" s="171"/>
      <c r="D496" s="171"/>
      <c r="E496" s="287"/>
      <c r="F496" s="171"/>
      <c r="G496" s="171"/>
    </row>
    <row r="497" spans="1:7" ht="18.75" customHeight="1" x14ac:dyDescent="0.25">
      <c r="A497" s="171"/>
      <c r="B497" s="171"/>
      <c r="C497" s="171"/>
      <c r="D497" s="171"/>
      <c r="E497" s="287"/>
      <c r="F497" s="171"/>
      <c r="G497" s="171"/>
    </row>
    <row r="498" spans="1:7" ht="18.75" customHeight="1" x14ac:dyDescent="0.25">
      <c r="A498" s="171"/>
      <c r="B498" s="171"/>
      <c r="C498" s="171"/>
      <c r="D498" s="171"/>
      <c r="E498" s="287"/>
      <c r="F498" s="171"/>
      <c r="G498" s="171"/>
    </row>
    <row r="499" spans="1:7" ht="18.75" customHeight="1" x14ac:dyDescent="0.25">
      <c r="A499" s="171"/>
      <c r="B499" s="171"/>
      <c r="C499" s="171"/>
      <c r="D499" s="171"/>
      <c r="E499" s="287"/>
      <c r="F499" s="171"/>
      <c r="G499" s="171"/>
    </row>
    <row r="500" spans="1:7" ht="18.75" customHeight="1" x14ac:dyDescent="0.25">
      <c r="A500" s="171"/>
      <c r="B500" s="171"/>
      <c r="C500" s="171"/>
      <c r="D500" s="171"/>
      <c r="E500" s="287"/>
      <c r="F500" s="171"/>
      <c r="G500" s="171"/>
    </row>
    <row r="501" spans="1:7" ht="18.75" customHeight="1" x14ac:dyDescent="0.25">
      <c r="A501" s="171"/>
      <c r="B501" s="171"/>
      <c r="C501" s="171"/>
      <c r="D501" s="171"/>
      <c r="E501" s="287"/>
      <c r="F501" s="171"/>
      <c r="G501" s="171"/>
    </row>
    <row r="502" spans="1:7" ht="18.75" customHeight="1" x14ac:dyDescent="0.25">
      <c r="A502" s="171"/>
      <c r="B502" s="171"/>
      <c r="C502" s="171"/>
      <c r="D502" s="171"/>
      <c r="E502" s="287"/>
      <c r="F502" s="171"/>
      <c r="G502" s="171"/>
    </row>
    <row r="503" spans="1:7" ht="18.75" customHeight="1" x14ac:dyDescent="0.25">
      <c r="A503" s="171"/>
      <c r="B503" s="171"/>
      <c r="C503" s="171"/>
      <c r="D503" s="171"/>
      <c r="E503" s="287"/>
      <c r="F503" s="171"/>
      <c r="G503" s="171"/>
    </row>
    <row r="504" spans="1:7" ht="18.75" customHeight="1" x14ac:dyDescent="0.25">
      <c r="A504" s="171"/>
      <c r="B504" s="171"/>
      <c r="C504" s="171"/>
      <c r="D504" s="171"/>
      <c r="E504" s="287"/>
      <c r="F504" s="171"/>
      <c r="G504" s="171"/>
    </row>
    <row r="505" spans="1:7" ht="18.75" customHeight="1" x14ac:dyDescent="0.25">
      <c r="A505" s="171"/>
      <c r="B505" s="171"/>
      <c r="C505" s="171"/>
      <c r="D505" s="171"/>
      <c r="E505" s="287"/>
      <c r="F505" s="171"/>
      <c r="G505" s="171"/>
    </row>
    <row r="506" spans="1:7" ht="18.75" customHeight="1" x14ac:dyDescent="0.25">
      <c r="A506" s="171"/>
      <c r="B506" s="171"/>
      <c r="C506" s="171"/>
      <c r="D506" s="171"/>
      <c r="E506" s="287"/>
      <c r="F506" s="171"/>
      <c r="G506" s="171"/>
    </row>
    <row r="507" spans="1:7" ht="18.75" customHeight="1" x14ac:dyDescent="0.25">
      <c r="A507" s="171"/>
      <c r="B507" s="171"/>
      <c r="C507" s="171"/>
      <c r="D507" s="171"/>
      <c r="E507" s="287"/>
      <c r="F507" s="171"/>
      <c r="G507" s="171"/>
    </row>
    <row r="508" spans="1:7" ht="18.75" customHeight="1" x14ac:dyDescent="0.25">
      <c r="A508" s="171"/>
      <c r="B508" s="171"/>
      <c r="C508" s="171"/>
      <c r="D508" s="171"/>
      <c r="E508" s="287"/>
      <c r="F508" s="171"/>
      <c r="G508" s="171"/>
    </row>
    <row r="509" spans="1:7" ht="18.75" customHeight="1" x14ac:dyDescent="0.25">
      <c r="A509" s="171"/>
      <c r="B509" s="171"/>
      <c r="C509" s="171"/>
      <c r="D509" s="171"/>
      <c r="E509" s="287"/>
      <c r="F509" s="171"/>
      <c r="G509" s="171"/>
    </row>
    <row r="510" spans="1:7" ht="18.75" customHeight="1" x14ac:dyDescent="0.25">
      <c r="A510" s="171"/>
      <c r="B510" s="171"/>
      <c r="C510" s="171"/>
      <c r="D510" s="171"/>
      <c r="E510" s="287"/>
      <c r="F510" s="171"/>
      <c r="G510" s="171"/>
    </row>
    <row r="511" spans="1:7" ht="18.75" customHeight="1" x14ac:dyDescent="0.25">
      <c r="A511" s="171"/>
      <c r="B511" s="171"/>
      <c r="C511" s="171"/>
      <c r="D511" s="171"/>
      <c r="E511" s="287"/>
      <c r="F511" s="171"/>
      <c r="G511" s="171"/>
    </row>
    <row r="512" spans="1:7" ht="18.75" customHeight="1" x14ac:dyDescent="0.25">
      <c r="A512" s="171"/>
      <c r="B512" s="171"/>
      <c r="C512" s="171"/>
      <c r="D512" s="171"/>
      <c r="E512" s="287"/>
      <c r="F512" s="171"/>
      <c r="G512" s="171"/>
    </row>
    <row r="513" spans="1:7" ht="18.75" customHeight="1" x14ac:dyDescent="0.25">
      <c r="A513" s="171"/>
      <c r="B513" s="171"/>
      <c r="C513" s="171"/>
      <c r="D513" s="171"/>
      <c r="E513" s="287"/>
      <c r="F513" s="171"/>
      <c r="G513" s="171"/>
    </row>
    <row r="514" spans="1:7" ht="18.75" customHeight="1" x14ac:dyDescent="0.25">
      <c r="A514" s="171"/>
      <c r="B514" s="171"/>
      <c r="C514" s="171"/>
      <c r="D514" s="171"/>
      <c r="E514" s="287"/>
      <c r="F514" s="171"/>
      <c r="G514" s="171"/>
    </row>
    <row r="515" spans="1:7" ht="18.75" customHeight="1" x14ac:dyDescent="0.25">
      <c r="A515" s="171"/>
      <c r="B515" s="171"/>
      <c r="C515" s="171"/>
      <c r="D515" s="171"/>
      <c r="E515" s="287"/>
      <c r="F515" s="171"/>
      <c r="G515" s="171"/>
    </row>
    <row r="516" spans="1:7" ht="18.75" customHeight="1" x14ac:dyDescent="0.25">
      <c r="A516" s="171"/>
      <c r="B516" s="171"/>
      <c r="C516" s="171"/>
      <c r="D516" s="171"/>
      <c r="E516" s="287"/>
      <c r="F516" s="171"/>
      <c r="G516" s="171"/>
    </row>
    <row r="517" spans="1:7" ht="18.75" customHeight="1" x14ac:dyDescent="0.25">
      <c r="A517" s="171"/>
      <c r="B517" s="171"/>
      <c r="C517" s="171"/>
      <c r="D517" s="171"/>
      <c r="E517" s="287"/>
      <c r="F517" s="171"/>
      <c r="G517" s="171"/>
    </row>
    <row r="518" spans="1:7" ht="18.75" customHeight="1" x14ac:dyDescent="0.25">
      <c r="A518" s="171"/>
      <c r="B518" s="171"/>
      <c r="C518" s="171"/>
      <c r="D518" s="171"/>
      <c r="E518" s="287"/>
      <c r="F518" s="171"/>
      <c r="G518" s="171"/>
    </row>
    <row r="519" spans="1:7" ht="18.75" customHeight="1" x14ac:dyDescent="0.25">
      <c r="A519" s="171"/>
      <c r="B519" s="171"/>
      <c r="C519" s="171"/>
      <c r="D519" s="171"/>
      <c r="E519" s="287"/>
      <c r="F519" s="171"/>
      <c r="G519" s="171"/>
    </row>
    <row r="520" spans="1:7" ht="18.75" customHeight="1" x14ac:dyDescent="0.25">
      <c r="A520" s="171"/>
      <c r="B520" s="171"/>
      <c r="C520" s="171"/>
      <c r="D520" s="171"/>
      <c r="E520" s="287"/>
      <c r="F520" s="171"/>
      <c r="G520" s="171"/>
    </row>
    <row r="521" spans="1:7" ht="18.75" customHeight="1" x14ac:dyDescent="0.25">
      <c r="A521" s="171"/>
      <c r="B521" s="171"/>
      <c r="C521" s="171"/>
      <c r="D521" s="171"/>
      <c r="E521" s="287"/>
      <c r="F521" s="171"/>
      <c r="G521" s="171"/>
    </row>
    <row r="522" spans="1:7" ht="18.75" customHeight="1" x14ac:dyDescent="0.25">
      <c r="A522" s="171"/>
      <c r="B522" s="171"/>
      <c r="C522" s="171"/>
      <c r="D522" s="171"/>
      <c r="E522" s="287"/>
      <c r="F522" s="171"/>
      <c r="G522" s="171"/>
    </row>
    <row r="523" spans="1:7" ht="18.75" customHeight="1" x14ac:dyDescent="0.25">
      <c r="A523" s="171"/>
      <c r="B523" s="171"/>
      <c r="C523" s="171"/>
      <c r="D523" s="171"/>
      <c r="E523" s="287"/>
      <c r="F523" s="171"/>
      <c r="G523" s="171"/>
    </row>
    <row r="524" spans="1:7" ht="18.75" customHeight="1" x14ac:dyDescent="0.25">
      <c r="A524" s="171"/>
      <c r="B524" s="171"/>
      <c r="C524" s="171"/>
      <c r="D524" s="171"/>
      <c r="E524" s="287"/>
      <c r="F524" s="171"/>
      <c r="G524" s="171"/>
    </row>
    <row r="525" spans="1:7" ht="18.75" customHeight="1" x14ac:dyDescent="0.25">
      <c r="A525" s="171"/>
      <c r="B525" s="171"/>
      <c r="C525" s="171"/>
      <c r="D525" s="171"/>
      <c r="E525" s="287"/>
      <c r="F525" s="171"/>
      <c r="G525" s="171"/>
    </row>
    <row r="526" spans="1:7" ht="18.75" customHeight="1" x14ac:dyDescent="0.25">
      <c r="A526" s="171"/>
      <c r="B526" s="171"/>
      <c r="C526" s="171"/>
      <c r="D526" s="171"/>
      <c r="E526" s="287"/>
      <c r="F526" s="171"/>
      <c r="G526" s="171"/>
    </row>
    <row r="527" spans="1:7" ht="18.75" customHeight="1" x14ac:dyDescent="0.25">
      <c r="A527" s="171"/>
      <c r="B527" s="171"/>
      <c r="C527" s="171"/>
      <c r="D527" s="171"/>
      <c r="E527" s="287"/>
      <c r="F527" s="171"/>
      <c r="G527" s="171"/>
    </row>
    <row r="528" spans="1:7" ht="18.75" customHeight="1" x14ac:dyDescent="0.25">
      <c r="A528" s="171"/>
      <c r="B528" s="171"/>
      <c r="C528" s="171"/>
      <c r="D528" s="171"/>
      <c r="E528" s="287"/>
      <c r="F528" s="171"/>
      <c r="G528" s="171"/>
    </row>
    <row r="529" spans="1:7" ht="18.75" customHeight="1" x14ac:dyDescent="0.25">
      <c r="A529" s="171"/>
      <c r="B529" s="171"/>
      <c r="C529" s="171"/>
      <c r="D529" s="171"/>
      <c r="E529" s="287"/>
      <c r="F529" s="171"/>
      <c r="G529" s="171"/>
    </row>
    <row r="530" spans="1:7" ht="18.75" customHeight="1" x14ac:dyDescent="0.25">
      <c r="A530" s="171"/>
      <c r="B530" s="171"/>
      <c r="C530" s="171"/>
      <c r="D530" s="171"/>
      <c r="E530" s="287"/>
      <c r="F530" s="171"/>
      <c r="G530" s="171"/>
    </row>
    <row r="531" spans="1:7" ht="18.75" customHeight="1" x14ac:dyDescent="0.25">
      <c r="A531" s="171"/>
      <c r="B531" s="171"/>
      <c r="C531" s="171"/>
      <c r="D531" s="171"/>
      <c r="E531" s="287"/>
      <c r="F531" s="171"/>
      <c r="G531" s="171"/>
    </row>
    <row r="532" spans="1:7" ht="18.75" customHeight="1" x14ac:dyDescent="0.25">
      <c r="A532" s="171"/>
      <c r="B532" s="171"/>
      <c r="C532" s="171"/>
      <c r="D532" s="171"/>
      <c r="E532" s="287"/>
      <c r="F532" s="171"/>
      <c r="G532" s="171"/>
    </row>
    <row r="533" spans="1:7" ht="18.75" customHeight="1" x14ac:dyDescent="0.25">
      <c r="A533" s="171"/>
      <c r="B533" s="171"/>
      <c r="C533" s="171"/>
      <c r="D533" s="171"/>
      <c r="E533" s="287"/>
      <c r="F533" s="171"/>
      <c r="G533" s="171"/>
    </row>
    <row r="534" spans="1:7" ht="18.75" customHeight="1" x14ac:dyDescent="0.25">
      <c r="A534" s="171"/>
      <c r="B534" s="171"/>
      <c r="C534" s="171"/>
      <c r="D534" s="171"/>
      <c r="E534" s="287"/>
      <c r="F534" s="171"/>
      <c r="G534" s="171"/>
    </row>
    <row r="535" spans="1:7" ht="18.75" customHeight="1" x14ac:dyDescent="0.25">
      <c r="A535" s="171"/>
      <c r="B535" s="171"/>
      <c r="C535" s="171"/>
      <c r="D535" s="171"/>
      <c r="E535" s="287"/>
      <c r="F535" s="171"/>
      <c r="G535" s="171"/>
    </row>
    <row r="536" spans="1:7" ht="18.75" customHeight="1" x14ac:dyDescent="0.25">
      <c r="A536" s="171"/>
      <c r="B536" s="171"/>
      <c r="C536" s="171"/>
      <c r="D536" s="171"/>
      <c r="E536" s="287"/>
      <c r="F536" s="171"/>
      <c r="G536" s="171"/>
    </row>
    <row r="537" spans="1:7" ht="18.75" customHeight="1" x14ac:dyDescent="0.25">
      <c r="A537" s="171"/>
      <c r="B537" s="171"/>
      <c r="C537" s="171"/>
      <c r="D537" s="171"/>
      <c r="E537" s="287"/>
      <c r="F537" s="171"/>
      <c r="G537" s="171"/>
    </row>
    <row r="538" spans="1:7" ht="18.75" customHeight="1" x14ac:dyDescent="0.25">
      <c r="A538" s="171"/>
      <c r="B538" s="171"/>
      <c r="C538" s="171"/>
      <c r="D538" s="171"/>
      <c r="E538" s="287"/>
      <c r="F538" s="171"/>
      <c r="G538" s="171"/>
    </row>
    <row r="539" spans="1:7" ht="18.75" customHeight="1" x14ac:dyDescent="0.25">
      <c r="A539" s="171"/>
      <c r="B539" s="171"/>
      <c r="C539" s="171"/>
      <c r="D539" s="171"/>
      <c r="E539" s="287"/>
      <c r="F539" s="171"/>
      <c r="G539" s="171"/>
    </row>
    <row r="540" spans="1:7" ht="18.75" customHeight="1" x14ac:dyDescent="0.25">
      <c r="A540" s="171"/>
      <c r="B540" s="171"/>
      <c r="C540" s="171"/>
      <c r="D540" s="171"/>
      <c r="E540" s="287"/>
      <c r="F540" s="171"/>
      <c r="G540" s="171"/>
    </row>
    <row r="541" spans="1:7" ht="18.75" customHeight="1" x14ac:dyDescent="0.25">
      <c r="A541" s="171"/>
      <c r="B541" s="171"/>
      <c r="C541" s="171"/>
      <c r="D541" s="171"/>
      <c r="E541" s="287"/>
      <c r="F541" s="171"/>
      <c r="G541" s="171"/>
    </row>
    <row r="542" spans="1:7" ht="18.75" customHeight="1" x14ac:dyDescent="0.25">
      <c r="A542" s="171"/>
      <c r="B542" s="171"/>
      <c r="C542" s="171"/>
      <c r="D542" s="171"/>
      <c r="E542" s="287"/>
      <c r="F542" s="171"/>
      <c r="G542" s="171"/>
    </row>
    <row r="543" spans="1:7" ht="18.75" customHeight="1" x14ac:dyDescent="0.25">
      <c r="A543" s="171"/>
      <c r="B543" s="171"/>
      <c r="C543" s="171"/>
      <c r="D543" s="171"/>
      <c r="E543" s="287"/>
      <c r="F543" s="171"/>
      <c r="G543" s="171"/>
    </row>
    <row r="544" spans="1:7" ht="18.75" customHeight="1" x14ac:dyDescent="0.25">
      <c r="A544" s="171"/>
      <c r="B544" s="171"/>
      <c r="C544" s="171"/>
      <c r="D544" s="171"/>
      <c r="E544" s="287"/>
      <c r="F544" s="171"/>
      <c r="G544" s="171"/>
    </row>
    <row r="545" spans="1:7" ht="18.75" customHeight="1" x14ac:dyDescent="0.25">
      <c r="A545" s="171"/>
      <c r="B545" s="171"/>
      <c r="C545" s="171"/>
      <c r="D545" s="171"/>
      <c r="E545" s="287"/>
      <c r="F545" s="171"/>
      <c r="G545" s="171"/>
    </row>
    <row r="546" spans="1:7" ht="18.75" customHeight="1" x14ac:dyDescent="0.25">
      <c r="A546" s="171"/>
      <c r="B546" s="171"/>
      <c r="C546" s="171"/>
      <c r="D546" s="171"/>
      <c r="E546" s="287"/>
      <c r="F546" s="171"/>
      <c r="G546" s="171"/>
    </row>
    <row r="547" spans="1:7" ht="18.75" customHeight="1" x14ac:dyDescent="0.25">
      <c r="A547" s="171"/>
      <c r="B547" s="171"/>
      <c r="C547" s="171"/>
      <c r="D547" s="171"/>
      <c r="E547" s="287"/>
      <c r="F547" s="171"/>
      <c r="G547" s="171"/>
    </row>
    <row r="548" spans="1:7" ht="18.75" customHeight="1" x14ac:dyDescent="0.25">
      <c r="A548" s="171"/>
      <c r="B548" s="171"/>
      <c r="C548" s="171"/>
      <c r="D548" s="171"/>
      <c r="E548" s="287"/>
      <c r="F548" s="171"/>
      <c r="G548" s="171"/>
    </row>
    <row r="549" spans="1:7" ht="18.75" customHeight="1" x14ac:dyDescent="0.25">
      <c r="A549" s="171"/>
      <c r="B549" s="171"/>
      <c r="C549" s="171"/>
      <c r="D549" s="171"/>
      <c r="E549" s="287"/>
      <c r="F549" s="171"/>
      <c r="G549" s="171"/>
    </row>
    <row r="550" spans="1:7" ht="18.75" customHeight="1" x14ac:dyDescent="0.25">
      <c r="A550" s="171"/>
      <c r="B550" s="171"/>
      <c r="C550" s="171"/>
      <c r="D550" s="171"/>
      <c r="E550" s="287"/>
      <c r="F550" s="171"/>
      <c r="G550" s="171"/>
    </row>
    <row r="551" spans="1:7" ht="18.75" customHeight="1" x14ac:dyDescent="0.25">
      <c r="A551" s="171"/>
      <c r="B551" s="171"/>
      <c r="C551" s="171"/>
      <c r="D551" s="171"/>
      <c r="E551" s="287"/>
      <c r="F551" s="171"/>
      <c r="G551" s="171"/>
    </row>
    <row r="552" spans="1:7" ht="18.75" customHeight="1" x14ac:dyDescent="0.25">
      <c r="A552" s="171"/>
      <c r="B552" s="171"/>
      <c r="C552" s="171"/>
      <c r="D552" s="171"/>
      <c r="E552" s="287"/>
      <c r="F552" s="171"/>
      <c r="G552" s="171"/>
    </row>
    <row r="553" spans="1:7" ht="18.75" customHeight="1" x14ac:dyDescent="0.25">
      <c r="A553" s="171"/>
      <c r="B553" s="171"/>
      <c r="C553" s="171"/>
      <c r="D553" s="171"/>
      <c r="E553" s="287"/>
      <c r="F553" s="171"/>
      <c r="G553" s="171"/>
    </row>
    <row r="554" spans="1:7" ht="18.75" customHeight="1" x14ac:dyDescent="0.25">
      <c r="A554" s="171"/>
      <c r="B554" s="171"/>
      <c r="C554" s="171"/>
      <c r="D554" s="171"/>
      <c r="E554" s="287"/>
      <c r="F554" s="171"/>
      <c r="G554" s="171"/>
    </row>
    <row r="555" spans="1:7" ht="18.75" customHeight="1" x14ac:dyDescent="0.25">
      <c r="A555" s="171"/>
      <c r="B555" s="171"/>
      <c r="C555" s="171"/>
      <c r="D555" s="171"/>
      <c r="E555" s="287"/>
      <c r="F555" s="171"/>
      <c r="G555" s="171"/>
    </row>
    <row r="556" spans="1:7" ht="18.75" customHeight="1" x14ac:dyDescent="0.25">
      <c r="A556" s="171"/>
      <c r="B556" s="171"/>
      <c r="C556" s="171"/>
      <c r="D556" s="171"/>
      <c r="E556" s="287"/>
      <c r="F556" s="171"/>
      <c r="G556" s="171"/>
    </row>
    <row r="557" spans="1:7" ht="18.75" customHeight="1" x14ac:dyDescent="0.25">
      <c r="A557" s="171"/>
      <c r="B557" s="171"/>
      <c r="C557" s="171"/>
      <c r="D557" s="171"/>
      <c r="E557" s="287"/>
      <c r="F557" s="171"/>
      <c r="G557" s="171"/>
    </row>
    <row r="558" spans="1:7" ht="18.75" customHeight="1" x14ac:dyDescent="0.25">
      <c r="A558" s="171"/>
      <c r="B558" s="171"/>
      <c r="C558" s="171"/>
      <c r="D558" s="171"/>
      <c r="E558" s="287"/>
      <c r="F558" s="171"/>
      <c r="G558" s="171"/>
    </row>
    <row r="559" spans="1:7" ht="18.75" customHeight="1" x14ac:dyDescent="0.25">
      <c r="A559" s="171"/>
      <c r="B559" s="171"/>
      <c r="C559" s="171"/>
      <c r="D559" s="171"/>
      <c r="E559" s="287"/>
      <c r="F559" s="171"/>
      <c r="G559" s="171"/>
    </row>
    <row r="560" spans="1:7" ht="18.75" customHeight="1" x14ac:dyDescent="0.25">
      <c r="A560" s="171"/>
      <c r="B560" s="171"/>
      <c r="C560" s="171"/>
      <c r="D560" s="171"/>
      <c r="E560" s="287"/>
      <c r="F560" s="171"/>
      <c r="G560" s="171"/>
    </row>
    <row r="561" spans="1:7" ht="18.75" customHeight="1" x14ac:dyDescent="0.25">
      <c r="A561" s="171"/>
      <c r="B561" s="171"/>
      <c r="C561" s="171"/>
      <c r="D561" s="171"/>
      <c r="E561" s="287"/>
      <c r="F561" s="171"/>
      <c r="G561" s="171"/>
    </row>
    <row r="562" spans="1:7" ht="18.75" customHeight="1" x14ac:dyDescent="0.25">
      <c r="A562" s="171"/>
      <c r="B562" s="171"/>
      <c r="C562" s="171"/>
      <c r="D562" s="171"/>
      <c r="E562" s="287"/>
      <c r="F562" s="171"/>
      <c r="G562" s="171"/>
    </row>
    <row r="563" spans="1:7" ht="18.75" customHeight="1" x14ac:dyDescent="0.25">
      <c r="A563" s="171"/>
      <c r="B563" s="171"/>
      <c r="C563" s="171"/>
      <c r="D563" s="171"/>
      <c r="E563" s="287"/>
      <c r="F563" s="171"/>
      <c r="G563" s="171"/>
    </row>
    <row r="564" spans="1:7" ht="18.75" customHeight="1" x14ac:dyDescent="0.25">
      <c r="A564" s="171"/>
      <c r="B564" s="171"/>
      <c r="C564" s="171"/>
      <c r="D564" s="171"/>
      <c r="E564" s="287"/>
      <c r="F564" s="171"/>
      <c r="G564" s="171"/>
    </row>
    <row r="565" spans="1:7" ht="18.75" customHeight="1" x14ac:dyDescent="0.25">
      <c r="A565" s="171"/>
      <c r="B565" s="171"/>
      <c r="C565" s="171"/>
      <c r="D565" s="171"/>
      <c r="E565" s="287"/>
      <c r="F565" s="171"/>
      <c r="G565" s="171"/>
    </row>
    <row r="566" spans="1:7" ht="18.75" customHeight="1" x14ac:dyDescent="0.25">
      <c r="A566" s="171"/>
      <c r="B566" s="171"/>
      <c r="C566" s="171"/>
      <c r="D566" s="171"/>
      <c r="E566" s="287"/>
      <c r="F566" s="171"/>
      <c r="G566" s="171"/>
    </row>
    <row r="567" spans="1:7" ht="18.75" customHeight="1" x14ac:dyDescent="0.25">
      <c r="A567" s="171"/>
      <c r="B567" s="171"/>
      <c r="C567" s="171"/>
      <c r="D567" s="171"/>
      <c r="E567" s="287"/>
      <c r="F567" s="171"/>
      <c r="G567" s="171"/>
    </row>
    <row r="568" spans="1:7" ht="18.75" customHeight="1" x14ac:dyDescent="0.25">
      <c r="A568" s="171"/>
      <c r="B568" s="171"/>
      <c r="C568" s="171"/>
      <c r="D568" s="171"/>
      <c r="E568" s="287"/>
      <c r="F568" s="171"/>
      <c r="G568" s="171"/>
    </row>
    <row r="569" spans="1:7" ht="18.75" customHeight="1" x14ac:dyDescent="0.25">
      <c r="A569" s="171"/>
      <c r="B569" s="171"/>
      <c r="C569" s="171"/>
      <c r="D569" s="171"/>
      <c r="E569" s="287"/>
      <c r="F569" s="171"/>
      <c r="G569" s="171"/>
    </row>
    <row r="570" spans="1:7" ht="18.75" customHeight="1" x14ac:dyDescent="0.25">
      <c r="A570" s="171"/>
      <c r="B570" s="171"/>
      <c r="C570" s="171"/>
      <c r="D570" s="171"/>
      <c r="E570" s="287"/>
      <c r="F570" s="171"/>
      <c r="G570" s="171"/>
    </row>
    <row r="571" spans="1:7" ht="18.75" customHeight="1" x14ac:dyDescent="0.25">
      <c r="A571" s="171"/>
      <c r="B571" s="171"/>
      <c r="C571" s="171"/>
      <c r="D571" s="171"/>
      <c r="E571" s="287"/>
      <c r="F571" s="171"/>
      <c r="G571" s="171"/>
    </row>
    <row r="572" spans="1:7" ht="18.75" customHeight="1" x14ac:dyDescent="0.25">
      <c r="A572" s="171"/>
      <c r="B572" s="171"/>
      <c r="C572" s="171"/>
      <c r="D572" s="171"/>
      <c r="E572" s="287"/>
      <c r="F572" s="171"/>
      <c r="G572" s="171"/>
    </row>
    <row r="573" spans="1:7" ht="18.75" customHeight="1" x14ac:dyDescent="0.25">
      <c r="A573" s="171"/>
      <c r="B573" s="171"/>
      <c r="C573" s="171"/>
      <c r="D573" s="171"/>
      <c r="E573" s="287"/>
      <c r="F573" s="171"/>
      <c r="G573" s="171"/>
    </row>
    <row r="574" spans="1:7" ht="18.75" customHeight="1" x14ac:dyDescent="0.25">
      <c r="A574" s="171"/>
      <c r="B574" s="171"/>
      <c r="C574" s="171"/>
      <c r="D574" s="171"/>
      <c r="E574" s="287"/>
      <c r="F574" s="171"/>
      <c r="G574" s="171"/>
    </row>
    <row r="575" spans="1:7" ht="18.75" customHeight="1" x14ac:dyDescent="0.25">
      <c r="A575" s="171"/>
      <c r="B575" s="171"/>
      <c r="C575" s="171"/>
      <c r="D575" s="171"/>
      <c r="E575" s="287"/>
      <c r="F575" s="171"/>
      <c r="G575" s="171"/>
    </row>
    <row r="576" spans="1:7" ht="18.75" customHeight="1" x14ac:dyDescent="0.25">
      <c r="A576" s="171"/>
      <c r="B576" s="171"/>
      <c r="C576" s="171"/>
      <c r="D576" s="171"/>
      <c r="E576" s="287"/>
      <c r="F576" s="171"/>
      <c r="G576" s="171"/>
    </row>
    <row r="577" spans="1:7" ht="18.75" customHeight="1" x14ac:dyDescent="0.25">
      <c r="A577" s="171"/>
      <c r="B577" s="171"/>
      <c r="C577" s="171"/>
      <c r="D577" s="171"/>
      <c r="E577" s="287"/>
      <c r="F577" s="171"/>
      <c r="G577" s="171"/>
    </row>
    <row r="578" spans="1:7" ht="18.75" customHeight="1" x14ac:dyDescent="0.25">
      <c r="A578" s="171"/>
      <c r="B578" s="171"/>
      <c r="C578" s="171"/>
      <c r="D578" s="171"/>
      <c r="E578" s="287"/>
      <c r="F578" s="171"/>
      <c r="G578" s="171"/>
    </row>
    <row r="579" spans="1:7" ht="18.75" customHeight="1" x14ac:dyDescent="0.25">
      <c r="A579" s="171"/>
      <c r="B579" s="171"/>
      <c r="C579" s="171"/>
      <c r="D579" s="171"/>
      <c r="E579" s="287"/>
      <c r="F579" s="171"/>
      <c r="G579" s="171"/>
    </row>
    <row r="580" spans="1:7" ht="18.75" customHeight="1" x14ac:dyDescent="0.25">
      <c r="A580" s="171"/>
      <c r="B580" s="171"/>
      <c r="C580" s="171"/>
      <c r="D580" s="171"/>
      <c r="E580" s="287"/>
      <c r="F580" s="171"/>
      <c r="G580" s="171"/>
    </row>
    <row r="581" spans="1:7" ht="18.75" customHeight="1" x14ac:dyDescent="0.25">
      <c r="A581" s="171"/>
      <c r="B581" s="171"/>
      <c r="C581" s="171"/>
      <c r="D581" s="171"/>
      <c r="E581" s="287"/>
      <c r="F581" s="171"/>
      <c r="G581" s="171"/>
    </row>
    <row r="582" spans="1:7" ht="18.75" customHeight="1" x14ac:dyDescent="0.25">
      <c r="A582" s="171"/>
      <c r="B582" s="171"/>
      <c r="C582" s="171"/>
      <c r="D582" s="171"/>
      <c r="E582" s="287"/>
      <c r="F582" s="171"/>
      <c r="G582" s="171"/>
    </row>
    <row r="583" spans="1:7" ht="18.75" customHeight="1" x14ac:dyDescent="0.25">
      <c r="A583" s="171"/>
      <c r="B583" s="171"/>
      <c r="C583" s="171"/>
      <c r="D583" s="171"/>
      <c r="E583" s="287"/>
      <c r="F583" s="171"/>
      <c r="G583" s="171"/>
    </row>
    <row r="584" spans="1:7" ht="18.75" customHeight="1" x14ac:dyDescent="0.25">
      <c r="A584" s="171"/>
      <c r="B584" s="171"/>
      <c r="C584" s="171"/>
      <c r="D584" s="171"/>
      <c r="E584" s="287"/>
      <c r="F584" s="171"/>
      <c r="G584" s="171"/>
    </row>
    <row r="585" spans="1:7" ht="18.75" customHeight="1" x14ac:dyDescent="0.25">
      <c r="A585" s="171"/>
      <c r="B585" s="171"/>
      <c r="C585" s="171"/>
      <c r="D585" s="171"/>
      <c r="E585" s="287"/>
      <c r="F585" s="171"/>
      <c r="G585" s="171"/>
    </row>
    <row r="586" spans="1:7" ht="18.75" customHeight="1" x14ac:dyDescent="0.25">
      <c r="A586" s="171"/>
      <c r="B586" s="171"/>
      <c r="C586" s="171"/>
      <c r="D586" s="171"/>
      <c r="E586" s="287"/>
      <c r="F586" s="171"/>
      <c r="G586" s="171"/>
    </row>
    <row r="587" spans="1:7" ht="18.75" customHeight="1" x14ac:dyDescent="0.25">
      <c r="A587" s="171"/>
      <c r="B587" s="171"/>
      <c r="C587" s="171"/>
      <c r="D587" s="171"/>
      <c r="E587" s="287"/>
      <c r="F587" s="171"/>
      <c r="G587" s="171"/>
    </row>
    <row r="588" spans="1:7" ht="18.75" customHeight="1" x14ac:dyDescent="0.25">
      <c r="A588" s="171"/>
      <c r="B588" s="171"/>
      <c r="C588" s="171"/>
      <c r="D588" s="171"/>
      <c r="E588" s="287"/>
      <c r="F588" s="171"/>
      <c r="G588" s="171"/>
    </row>
    <row r="589" spans="1:7" ht="18.75" customHeight="1" x14ac:dyDescent="0.25">
      <c r="A589" s="171"/>
      <c r="B589" s="171"/>
      <c r="C589" s="171"/>
      <c r="D589" s="171"/>
      <c r="E589" s="287"/>
      <c r="F589" s="171"/>
      <c r="G589" s="171"/>
    </row>
    <row r="590" spans="1:7" ht="18.75" customHeight="1" x14ac:dyDescent="0.25">
      <c r="A590" s="171"/>
      <c r="B590" s="171"/>
      <c r="C590" s="171"/>
      <c r="D590" s="171"/>
      <c r="E590" s="287"/>
      <c r="F590" s="171"/>
      <c r="G590" s="171"/>
    </row>
    <row r="591" spans="1:7" ht="18.75" customHeight="1" x14ac:dyDescent="0.25">
      <c r="A591" s="171"/>
      <c r="B591" s="171"/>
      <c r="C591" s="171"/>
      <c r="D591" s="171"/>
      <c r="E591" s="287"/>
      <c r="F591" s="171"/>
      <c r="G591" s="171"/>
    </row>
    <row r="592" spans="1:7" ht="18.75" customHeight="1" x14ac:dyDescent="0.25">
      <c r="A592" s="171"/>
      <c r="B592" s="171"/>
      <c r="C592" s="171"/>
      <c r="D592" s="171"/>
      <c r="E592" s="287"/>
      <c r="F592" s="171"/>
      <c r="G592" s="171"/>
    </row>
    <row r="593" spans="1:7" ht="18.75" customHeight="1" x14ac:dyDescent="0.25">
      <c r="A593" s="171"/>
      <c r="B593" s="171"/>
      <c r="C593" s="171"/>
      <c r="D593" s="171"/>
      <c r="E593" s="287"/>
      <c r="F593" s="171"/>
      <c r="G593" s="171"/>
    </row>
    <row r="594" spans="1:7" ht="18.75" customHeight="1" x14ac:dyDescent="0.25">
      <c r="A594" s="171"/>
      <c r="B594" s="171"/>
      <c r="C594" s="171"/>
      <c r="D594" s="171"/>
      <c r="E594" s="287"/>
      <c r="F594" s="171"/>
      <c r="G594" s="171"/>
    </row>
    <row r="595" spans="1:7" ht="18.75" customHeight="1" x14ac:dyDescent="0.25">
      <c r="A595" s="171"/>
      <c r="B595" s="171"/>
      <c r="C595" s="171"/>
      <c r="D595" s="171"/>
      <c r="E595" s="287"/>
      <c r="F595" s="171"/>
      <c r="G595" s="171"/>
    </row>
    <row r="596" spans="1:7" ht="18.75" customHeight="1" x14ac:dyDescent="0.25">
      <c r="A596" s="171"/>
      <c r="B596" s="171"/>
      <c r="C596" s="171"/>
      <c r="D596" s="171"/>
      <c r="E596" s="287"/>
      <c r="F596" s="171"/>
      <c r="G596" s="171"/>
    </row>
    <row r="597" spans="1:7" ht="18.75" customHeight="1" x14ac:dyDescent="0.25">
      <c r="A597" s="171"/>
      <c r="B597" s="171"/>
      <c r="C597" s="171"/>
      <c r="D597" s="171"/>
      <c r="E597" s="287"/>
      <c r="F597" s="171"/>
      <c r="G597" s="171"/>
    </row>
    <row r="598" spans="1:7" ht="18.75" customHeight="1" x14ac:dyDescent="0.25">
      <c r="A598" s="171"/>
      <c r="B598" s="171"/>
      <c r="C598" s="171"/>
      <c r="D598" s="171"/>
      <c r="E598" s="287"/>
      <c r="F598" s="171"/>
      <c r="G598" s="171"/>
    </row>
    <row r="599" spans="1:7" ht="18.75" customHeight="1" x14ac:dyDescent="0.25">
      <c r="A599" s="171"/>
      <c r="B599" s="171"/>
      <c r="C599" s="171"/>
      <c r="D599" s="171"/>
      <c r="E599" s="287"/>
      <c r="F599" s="171"/>
      <c r="G599" s="171"/>
    </row>
    <row r="600" spans="1:7" ht="18.75" customHeight="1" x14ac:dyDescent="0.25">
      <c r="A600" s="171"/>
      <c r="B600" s="171"/>
      <c r="C600" s="171"/>
      <c r="D600" s="171"/>
      <c r="E600" s="287"/>
      <c r="F600" s="171"/>
      <c r="G600" s="171"/>
    </row>
    <row r="601" spans="1:7" ht="18.75" customHeight="1" x14ac:dyDescent="0.25">
      <c r="A601" s="171"/>
      <c r="B601" s="171"/>
      <c r="C601" s="171"/>
      <c r="D601" s="171"/>
      <c r="E601" s="287"/>
      <c r="F601" s="171"/>
      <c r="G601" s="171"/>
    </row>
    <row r="602" spans="1:7" ht="18.75" customHeight="1" x14ac:dyDescent="0.25">
      <c r="A602" s="171"/>
      <c r="B602" s="171"/>
      <c r="C602" s="171"/>
      <c r="D602" s="171"/>
      <c r="E602" s="287"/>
      <c r="F602" s="171"/>
      <c r="G602" s="171"/>
    </row>
    <row r="603" spans="1:7" ht="18.75" customHeight="1" x14ac:dyDescent="0.25">
      <c r="A603" s="171"/>
      <c r="B603" s="171"/>
      <c r="C603" s="171"/>
      <c r="D603" s="171"/>
      <c r="E603" s="287"/>
      <c r="F603" s="171"/>
      <c r="G603" s="171"/>
    </row>
    <row r="604" spans="1:7" ht="18.75" customHeight="1" x14ac:dyDescent="0.25">
      <c r="A604" s="171"/>
      <c r="B604" s="171"/>
      <c r="C604" s="171"/>
      <c r="D604" s="171"/>
      <c r="E604" s="287"/>
      <c r="F604" s="171"/>
      <c r="G604" s="171"/>
    </row>
    <row r="605" spans="1:7" ht="18.75" customHeight="1" x14ac:dyDescent="0.25">
      <c r="A605" s="171"/>
      <c r="B605" s="171"/>
      <c r="C605" s="171"/>
      <c r="D605" s="171"/>
      <c r="E605" s="287"/>
      <c r="F605" s="171"/>
      <c r="G605" s="171"/>
    </row>
    <row r="606" spans="1:7" ht="18.75" customHeight="1" x14ac:dyDescent="0.25">
      <c r="A606" s="171"/>
      <c r="B606" s="171"/>
      <c r="C606" s="171"/>
      <c r="D606" s="171"/>
      <c r="E606" s="287"/>
      <c r="F606" s="171"/>
      <c r="G606" s="171"/>
    </row>
    <row r="607" spans="1:7" ht="18.75" customHeight="1" x14ac:dyDescent="0.25">
      <c r="A607" s="171"/>
      <c r="B607" s="171"/>
      <c r="C607" s="171"/>
      <c r="D607" s="171"/>
      <c r="E607" s="287"/>
      <c r="F607" s="171"/>
      <c r="G607" s="171"/>
    </row>
    <row r="608" spans="1:7" ht="18.75" customHeight="1" x14ac:dyDescent="0.25">
      <c r="A608" s="171"/>
      <c r="B608" s="171"/>
      <c r="C608" s="171"/>
      <c r="D608" s="171"/>
      <c r="E608" s="287"/>
      <c r="F608" s="171"/>
      <c r="G608" s="171"/>
    </row>
    <row r="609" spans="1:7" ht="18.75" customHeight="1" x14ac:dyDescent="0.25">
      <c r="A609" s="171"/>
      <c r="B609" s="171"/>
      <c r="C609" s="171"/>
      <c r="D609" s="171"/>
      <c r="E609" s="287"/>
      <c r="F609" s="171"/>
      <c r="G609" s="171"/>
    </row>
    <row r="610" spans="1:7" ht="18.75" customHeight="1" x14ac:dyDescent="0.25">
      <c r="A610" s="171"/>
      <c r="B610" s="171"/>
      <c r="C610" s="171"/>
      <c r="D610" s="171"/>
      <c r="E610" s="287"/>
      <c r="F610" s="171"/>
      <c r="G610" s="171"/>
    </row>
    <row r="611" spans="1:7" ht="18.75" customHeight="1" x14ac:dyDescent="0.25">
      <c r="A611" s="171"/>
      <c r="B611" s="171"/>
      <c r="C611" s="171"/>
      <c r="D611" s="171"/>
      <c r="E611" s="287"/>
      <c r="F611" s="171"/>
      <c r="G611" s="171"/>
    </row>
    <row r="612" spans="1:7" ht="18.75" customHeight="1" x14ac:dyDescent="0.25">
      <c r="A612" s="171"/>
      <c r="B612" s="171"/>
      <c r="C612" s="171"/>
      <c r="D612" s="171"/>
      <c r="E612" s="287"/>
      <c r="F612" s="171"/>
      <c r="G612" s="171"/>
    </row>
    <row r="613" spans="1:7" ht="18.75" customHeight="1" x14ac:dyDescent="0.25">
      <c r="A613" s="171"/>
      <c r="B613" s="171"/>
      <c r="C613" s="171"/>
      <c r="D613" s="171"/>
      <c r="E613" s="287"/>
      <c r="F613" s="171"/>
      <c r="G613" s="171"/>
    </row>
    <row r="614" spans="1:7" ht="18.75" customHeight="1" x14ac:dyDescent="0.25">
      <c r="A614" s="171"/>
      <c r="B614" s="171"/>
      <c r="C614" s="171"/>
      <c r="D614" s="171"/>
      <c r="E614" s="287"/>
      <c r="F614" s="171"/>
      <c r="G614" s="171"/>
    </row>
    <row r="615" spans="1:7" ht="18.75" customHeight="1" x14ac:dyDescent="0.25">
      <c r="A615" s="171"/>
      <c r="B615" s="171"/>
      <c r="C615" s="171"/>
      <c r="D615" s="171"/>
      <c r="E615" s="287"/>
      <c r="F615" s="171"/>
      <c r="G615" s="171"/>
    </row>
    <row r="616" spans="1:7" ht="18.75" customHeight="1" x14ac:dyDescent="0.25">
      <c r="A616" s="171"/>
      <c r="B616" s="171"/>
      <c r="C616" s="171"/>
      <c r="D616" s="171"/>
      <c r="E616" s="287"/>
      <c r="F616" s="171"/>
      <c r="G616" s="171"/>
    </row>
    <row r="617" spans="1:7" ht="18.75" customHeight="1" x14ac:dyDescent="0.25">
      <c r="A617" s="171"/>
      <c r="B617" s="171"/>
      <c r="C617" s="171"/>
      <c r="D617" s="171"/>
      <c r="E617" s="287"/>
      <c r="F617" s="171"/>
      <c r="G617" s="171"/>
    </row>
    <row r="618" spans="1:7" ht="18.75" customHeight="1" x14ac:dyDescent="0.25">
      <c r="A618" s="171"/>
      <c r="B618" s="171"/>
      <c r="C618" s="171"/>
      <c r="D618" s="171"/>
      <c r="E618" s="287"/>
      <c r="F618" s="171"/>
      <c r="G618" s="171"/>
    </row>
    <row r="619" spans="1:7" ht="18.75" customHeight="1" x14ac:dyDescent="0.25">
      <c r="A619" s="171"/>
      <c r="B619" s="171"/>
      <c r="C619" s="171"/>
      <c r="D619" s="171"/>
      <c r="E619" s="287"/>
      <c r="F619" s="171"/>
      <c r="G619" s="171"/>
    </row>
    <row r="620" spans="1:7" ht="18.75" customHeight="1" x14ac:dyDescent="0.25">
      <c r="A620" s="171"/>
      <c r="B620" s="171"/>
      <c r="C620" s="171"/>
      <c r="D620" s="171"/>
      <c r="E620" s="287"/>
      <c r="F620" s="171"/>
      <c r="G620" s="171"/>
    </row>
    <row r="621" spans="1:7" ht="18.75" customHeight="1" x14ac:dyDescent="0.25">
      <c r="A621" s="171"/>
      <c r="B621" s="171"/>
      <c r="C621" s="171"/>
      <c r="D621" s="171"/>
      <c r="E621" s="287"/>
      <c r="F621" s="171"/>
      <c r="G621" s="171"/>
    </row>
    <row r="622" spans="1:7" ht="18.75" customHeight="1" x14ac:dyDescent="0.25">
      <c r="A622" s="171"/>
      <c r="B622" s="171"/>
      <c r="C622" s="171"/>
      <c r="D622" s="171"/>
      <c r="E622" s="287"/>
      <c r="F622" s="171"/>
      <c r="G622" s="171"/>
    </row>
    <row r="623" spans="1:7" ht="18.75" customHeight="1" x14ac:dyDescent="0.25">
      <c r="A623" s="171"/>
      <c r="B623" s="171"/>
      <c r="C623" s="171"/>
      <c r="D623" s="171"/>
      <c r="E623" s="287"/>
      <c r="F623" s="171"/>
      <c r="G623" s="171"/>
    </row>
    <row r="624" spans="1:7" ht="18.75" customHeight="1" x14ac:dyDescent="0.25">
      <c r="A624" s="171"/>
      <c r="B624" s="171"/>
      <c r="C624" s="171"/>
      <c r="D624" s="171"/>
      <c r="E624" s="287"/>
      <c r="F624" s="171"/>
      <c r="G624" s="171"/>
    </row>
    <row r="625" spans="1:7" ht="18.75" customHeight="1" x14ac:dyDescent="0.25">
      <c r="A625" s="171"/>
      <c r="B625" s="171"/>
      <c r="C625" s="171"/>
      <c r="D625" s="171"/>
      <c r="E625" s="287"/>
      <c r="F625" s="171"/>
      <c r="G625" s="171"/>
    </row>
    <row r="626" spans="1:7" ht="18.75" customHeight="1" x14ac:dyDescent="0.25">
      <c r="A626" s="171"/>
      <c r="B626" s="171"/>
      <c r="C626" s="171"/>
      <c r="D626" s="171"/>
      <c r="E626" s="287"/>
      <c r="F626" s="171"/>
      <c r="G626" s="171"/>
    </row>
    <row r="627" spans="1:7" ht="18.75" customHeight="1" x14ac:dyDescent="0.25">
      <c r="A627" s="171"/>
      <c r="B627" s="171"/>
      <c r="C627" s="171"/>
      <c r="D627" s="171"/>
      <c r="E627" s="287"/>
      <c r="F627" s="171"/>
      <c r="G627" s="171"/>
    </row>
    <row r="628" spans="1:7" ht="18.75" customHeight="1" x14ac:dyDescent="0.25">
      <c r="A628" s="171"/>
      <c r="B628" s="171"/>
      <c r="C628" s="171"/>
      <c r="D628" s="171"/>
      <c r="E628" s="287"/>
      <c r="F628" s="171"/>
      <c r="G628" s="171"/>
    </row>
    <row r="629" spans="1:7" ht="18.75" customHeight="1" x14ac:dyDescent="0.25">
      <c r="A629" s="171"/>
      <c r="B629" s="171"/>
      <c r="C629" s="171"/>
      <c r="D629" s="171"/>
      <c r="E629" s="287"/>
      <c r="F629" s="171"/>
      <c r="G629" s="171"/>
    </row>
    <row r="630" spans="1:7" ht="18.75" customHeight="1" x14ac:dyDescent="0.25">
      <c r="A630" s="171"/>
      <c r="B630" s="171"/>
      <c r="C630" s="171"/>
      <c r="D630" s="171"/>
      <c r="E630" s="287"/>
      <c r="F630" s="171"/>
      <c r="G630" s="171"/>
    </row>
    <row r="631" spans="1:7" ht="18.75" customHeight="1" x14ac:dyDescent="0.25">
      <c r="A631" s="171"/>
      <c r="B631" s="171"/>
      <c r="C631" s="171"/>
      <c r="D631" s="171"/>
      <c r="E631" s="287"/>
      <c r="F631" s="171"/>
      <c r="G631" s="171"/>
    </row>
    <row r="632" spans="1:7" ht="18.75" customHeight="1" x14ac:dyDescent="0.25">
      <c r="A632" s="171"/>
      <c r="B632" s="171"/>
      <c r="C632" s="171"/>
      <c r="D632" s="171"/>
      <c r="E632" s="287"/>
      <c r="F632" s="171"/>
      <c r="G632" s="171"/>
    </row>
    <row r="633" spans="1:7" ht="18.75" customHeight="1" x14ac:dyDescent="0.25">
      <c r="A633" s="171"/>
      <c r="B633" s="171"/>
      <c r="C633" s="171"/>
      <c r="D633" s="171"/>
      <c r="E633" s="287"/>
      <c r="F633" s="171"/>
      <c r="G633" s="171"/>
    </row>
    <row r="634" spans="1:7" ht="18.75" customHeight="1" x14ac:dyDescent="0.25">
      <c r="A634" s="171"/>
      <c r="B634" s="171"/>
      <c r="C634" s="171"/>
      <c r="D634" s="171"/>
      <c r="E634" s="287"/>
      <c r="F634" s="171"/>
      <c r="G634" s="171"/>
    </row>
    <row r="635" spans="1:7" ht="18.75" customHeight="1" x14ac:dyDescent="0.25">
      <c r="A635" s="171"/>
      <c r="B635" s="171"/>
      <c r="C635" s="171"/>
      <c r="D635" s="171"/>
      <c r="E635" s="287"/>
      <c r="F635" s="171"/>
      <c r="G635" s="171"/>
    </row>
    <row r="636" spans="1:7" ht="18.75" customHeight="1" x14ac:dyDescent="0.25">
      <c r="A636" s="171"/>
      <c r="B636" s="171"/>
      <c r="C636" s="171"/>
      <c r="D636" s="171"/>
      <c r="E636" s="287"/>
      <c r="F636" s="171"/>
      <c r="G636" s="171"/>
    </row>
    <row r="637" spans="1:7" ht="18.75" customHeight="1" x14ac:dyDescent="0.25">
      <c r="A637" s="171"/>
      <c r="B637" s="171"/>
      <c r="C637" s="171"/>
      <c r="D637" s="171"/>
      <c r="E637" s="287"/>
      <c r="F637" s="171"/>
      <c r="G637" s="171"/>
    </row>
    <row r="638" spans="1:7" ht="18.75" customHeight="1" x14ac:dyDescent="0.25">
      <c r="A638" s="171"/>
      <c r="B638" s="171"/>
      <c r="C638" s="171"/>
      <c r="D638" s="171"/>
      <c r="E638" s="287"/>
      <c r="F638" s="171"/>
      <c r="G638" s="171"/>
    </row>
    <row r="639" spans="1:7" ht="18.75" customHeight="1" x14ac:dyDescent="0.25">
      <c r="A639" s="171"/>
      <c r="B639" s="171"/>
      <c r="C639" s="171"/>
      <c r="D639" s="171"/>
      <c r="E639" s="287"/>
      <c r="F639" s="171"/>
      <c r="G639" s="171"/>
    </row>
    <row r="640" spans="1:7" ht="18.75" customHeight="1" x14ac:dyDescent="0.25">
      <c r="A640" s="171"/>
      <c r="B640" s="171"/>
      <c r="C640" s="171"/>
      <c r="D640" s="171"/>
      <c r="E640" s="287"/>
      <c r="F640" s="171"/>
      <c r="G640" s="171"/>
    </row>
    <row r="641" spans="1:7" ht="18.75" customHeight="1" x14ac:dyDescent="0.25">
      <c r="A641" s="171"/>
      <c r="B641" s="171"/>
      <c r="C641" s="171"/>
      <c r="D641" s="171"/>
      <c r="E641" s="287"/>
      <c r="F641" s="171"/>
      <c r="G641" s="171"/>
    </row>
    <row r="642" spans="1:7" ht="18.75" customHeight="1" x14ac:dyDescent="0.25">
      <c r="A642" s="171"/>
      <c r="B642" s="171"/>
      <c r="C642" s="171"/>
      <c r="D642" s="171"/>
      <c r="E642" s="287"/>
      <c r="F642" s="171"/>
      <c r="G642" s="171"/>
    </row>
    <row r="643" spans="1:7" ht="18.75" customHeight="1" x14ac:dyDescent="0.25">
      <c r="A643" s="171"/>
      <c r="B643" s="171"/>
      <c r="C643" s="171"/>
      <c r="D643" s="171"/>
      <c r="E643" s="287"/>
      <c r="F643" s="171"/>
      <c r="G643" s="171"/>
    </row>
    <row r="644" spans="1:7" ht="18.75" customHeight="1" x14ac:dyDescent="0.25">
      <c r="A644" s="171"/>
      <c r="B644" s="171"/>
      <c r="C644" s="171"/>
      <c r="D644" s="171"/>
      <c r="E644" s="287"/>
      <c r="F644" s="171"/>
      <c r="G644" s="171"/>
    </row>
    <row r="645" spans="1:7" ht="18.75" customHeight="1" x14ac:dyDescent="0.25">
      <c r="A645" s="171"/>
      <c r="B645" s="171"/>
      <c r="C645" s="171"/>
      <c r="D645" s="171"/>
      <c r="E645" s="287"/>
      <c r="F645" s="171"/>
      <c r="G645" s="171"/>
    </row>
    <row r="646" spans="1:7" ht="18.75" customHeight="1" x14ac:dyDescent="0.25">
      <c r="A646" s="171"/>
      <c r="B646" s="171"/>
      <c r="C646" s="171"/>
      <c r="D646" s="171"/>
      <c r="E646" s="287"/>
      <c r="F646" s="171"/>
      <c r="G646" s="171"/>
    </row>
    <row r="647" spans="1:7" ht="18.75" customHeight="1" x14ac:dyDescent="0.25">
      <c r="A647" s="171"/>
      <c r="B647" s="171"/>
      <c r="C647" s="171"/>
      <c r="D647" s="171"/>
      <c r="E647" s="287"/>
      <c r="F647" s="171"/>
      <c r="G647" s="171"/>
    </row>
    <row r="648" spans="1:7" ht="18.75" customHeight="1" x14ac:dyDescent="0.25">
      <c r="A648" s="171"/>
      <c r="B648" s="171"/>
      <c r="C648" s="171"/>
      <c r="D648" s="171"/>
      <c r="E648" s="287"/>
      <c r="F648" s="171"/>
      <c r="G648" s="171"/>
    </row>
    <row r="649" spans="1:7" ht="18.75" customHeight="1" x14ac:dyDescent="0.25">
      <c r="A649" s="171"/>
      <c r="B649" s="171"/>
      <c r="C649" s="171"/>
      <c r="D649" s="171"/>
      <c r="E649" s="287"/>
      <c r="F649" s="171"/>
      <c r="G649" s="171"/>
    </row>
    <row r="650" spans="1:7" ht="18.75" customHeight="1" x14ac:dyDescent="0.25">
      <c r="A650" s="171"/>
      <c r="B650" s="171"/>
      <c r="C650" s="171"/>
      <c r="D650" s="171"/>
      <c r="E650" s="287"/>
      <c r="F650" s="171"/>
      <c r="G650" s="171"/>
    </row>
    <row r="651" spans="1:7" ht="18.75" customHeight="1" x14ac:dyDescent="0.25">
      <c r="A651" s="171"/>
      <c r="B651" s="171"/>
      <c r="C651" s="171"/>
      <c r="D651" s="171"/>
      <c r="E651" s="287"/>
      <c r="F651" s="171"/>
      <c r="G651" s="171"/>
    </row>
    <row r="652" spans="1:7" ht="18.75" customHeight="1" x14ac:dyDescent="0.25">
      <c r="A652" s="171"/>
      <c r="B652" s="171"/>
      <c r="C652" s="171"/>
      <c r="D652" s="171"/>
      <c r="E652" s="287"/>
      <c r="F652" s="171"/>
      <c r="G652" s="171"/>
    </row>
    <row r="653" spans="1:7" ht="18.75" customHeight="1" x14ac:dyDescent="0.25">
      <c r="A653" s="171"/>
      <c r="B653" s="171"/>
      <c r="C653" s="171"/>
      <c r="D653" s="171"/>
      <c r="E653" s="287"/>
      <c r="F653" s="171"/>
      <c r="G653" s="171"/>
    </row>
    <row r="654" spans="1:7" ht="18.75" customHeight="1" x14ac:dyDescent="0.25">
      <c r="A654" s="171"/>
      <c r="B654" s="171"/>
      <c r="C654" s="171"/>
      <c r="D654" s="171"/>
      <c r="E654" s="287"/>
      <c r="F654" s="171"/>
      <c r="G654" s="171"/>
    </row>
    <row r="655" spans="1:7" ht="18.75" customHeight="1" x14ac:dyDescent="0.25">
      <c r="A655" s="171"/>
      <c r="B655" s="171"/>
      <c r="C655" s="171"/>
      <c r="D655" s="171"/>
      <c r="E655" s="287"/>
      <c r="F655" s="171"/>
      <c r="G655" s="171"/>
    </row>
    <row r="656" spans="1:7" ht="18.75" customHeight="1" x14ac:dyDescent="0.25">
      <c r="A656" s="171"/>
      <c r="B656" s="171"/>
      <c r="C656" s="171"/>
      <c r="D656" s="171"/>
      <c r="E656" s="287"/>
      <c r="F656" s="171"/>
      <c r="G656" s="171"/>
    </row>
    <row r="657" spans="1:7" ht="18.75" customHeight="1" x14ac:dyDescent="0.25">
      <c r="A657" s="171"/>
      <c r="B657" s="171"/>
      <c r="C657" s="171"/>
      <c r="D657" s="171"/>
      <c r="E657" s="287"/>
      <c r="F657" s="171"/>
      <c r="G657" s="171"/>
    </row>
    <row r="658" spans="1:7" ht="18.75" customHeight="1" x14ac:dyDescent="0.25">
      <c r="A658" s="171"/>
      <c r="B658" s="171"/>
      <c r="C658" s="171"/>
      <c r="D658" s="171"/>
      <c r="E658" s="287"/>
      <c r="F658" s="171"/>
      <c r="G658" s="171"/>
    </row>
    <row r="659" spans="1:7" ht="18.75" customHeight="1" x14ac:dyDescent="0.25">
      <c r="A659" s="171"/>
      <c r="B659" s="171"/>
      <c r="C659" s="171"/>
      <c r="D659" s="171"/>
      <c r="E659" s="287"/>
      <c r="F659" s="171"/>
      <c r="G659" s="171"/>
    </row>
    <row r="660" spans="1:7" ht="18.75" customHeight="1" x14ac:dyDescent="0.25">
      <c r="A660" s="171"/>
      <c r="B660" s="171"/>
      <c r="C660" s="171"/>
      <c r="D660" s="171"/>
      <c r="E660" s="287"/>
      <c r="F660" s="171"/>
      <c r="G660" s="171"/>
    </row>
    <row r="661" spans="1:7" ht="18.75" customHeight="1" x14ac:dyDescent="0.25">
      <c r="A661" s="171"/>
      <c r="B661" s="171"/>
      <c r="C661" s="171"/>
      <c r="D661" s="171"/>
      <c r="E661" s="287"/>
      <c r="F661" s="171"/>
      <c r="G661" s="171"/>
    </row>
    <row r="662" spans="1:7" ht="18.75" customHeight="1" x14ac:dyDescent="0.25">
      <c r="A662" s="171"/>
      <c r="B662" s="171"/>
      <c r="C662" s="171"/>
      <c r="D662" s="171"/>
      <c r="E662" s="287"/>
      <c r="F662" s="171"/>
      <c r="G662" s="171"/>
    </row>
    <row r="663" spans="1:7" ht="18.75" customHeight="1" x14ac:dyDescent="0.25">
      <c r="A663" s="171"/>
      <c r="B663" s="171"/>
      <c r="C663" s="171"/>
      <c r="D663" s="171"/>
      <c r="E663" s="287"/>
      <c r="F663" s="171"/>
      <c r="G663" s="171"/>
    </row>
    <row r="664" spans="1:7" ht="18.75" customHeight="1" x14ac:dyDescent="0.25">
      <c r="A664" s="171"/>
      <c r="B664" s="171"/>
      <c r="C664" s="171"/>
      <c r="D664" s="171"/>
      <c r="E664" s="287"/>
      <c r="F664" s="171"/>
      <c r="G664" s="171"/>
    </row>
    <row r="665" spans="1:7" ht="18.75" customHeight="1" x14ac:dyDescent="0.25">
      <c r="A665" s="171"/>
      <c r="B665" s="171"/>
      <c r="C665" s="171"/>
      <c r="D665" s="171"/>
      <c r="E665" s="287"/>
      <c r="F665" s="171"/>
      <c r="G665" s="171"/>
    </row>
    <row r="666" spans="1:7" ht="18.75" customHeight="1" x14ac:dyDescent="0.25">
      <c r="A666" s="171"/>
      <c r="B666" s="171"/>
      <c r="C666" s="171"/>
      <c r="D666" s="171"/>
      <c r="E666" s="287"/>
      <c r="F666" s="171"/>
      <c r="G666" s="171"/>
    </row>
    <row r="667" spans="1:7" ht="18.75" customHeight="1" x14ac:dyDescent="0.25">
      <c r="A667" s="171"/>
      <c r="B667" s="171"/>
      <c r="C667" s="171"/>
      <c r="D667" s="171"/>
      <c r="E667" s="287"/>
      <c r="F667" s="171"/>
      <c r="G667" s="171"/>
    </row>
    <row r="668" spans="1:7" ht="18.75" customHeight="1" x14ac:dyDescent="0.25">
      <c r="A668" s="171"/>
      <c r="B668" s="171"/>
      <c r="C668" s="171"/>
      <c r="D668" s="171"/>
      <c r="E668" s="287"/>
      <c r="F668" s="171"/>
      <c r="G668" s="171"/>
    </row>
    <row r="669" spans="1:7" ht="18.75" customHeight="1" x14ac:dyDescent="0.25">
      <c r="A669" s="171"/>
      <c r="B669" s="171"/>
      <c r="C669" s="171"/>
      <c r="D669" s="171"/>
      <c r="E669" s="287"/>
      <c r="F669" s="171"/>
      <c r="G669" s="171"/>
    </row>
    <row r="670" spans="1:7" ht="18.75" customHeight="1" x14ac:dyDescent="0.25">
      <c r="A670" s="171"/>
      <c r="B670" s="171"/>
      <c r="C670" s="171"/>
      <c r="D670" s="171"/>
      <c r="E670" s="287"/>
      <c r="F670" s="171"/>
      <c r="G670" s="171"/>
    </row>
    <row r="671" spans="1:7" ht="18.75" customHeight="1" x14ac:dyDescent="0.25">
      <c r="A671" s="171"/>
      <c r="B671" s="171"/>
      <c r="C671" s="171"/>
      <c r="D671" s="171"/>
      <c r="E671" s="287"/>
      <c r="F671" s="171"/>
      <c r="G671" s="171"/>
    </row>
    <row r="672" spans="1:7" ht="18.75" customHeight="1" x14ac:dyDescent="0.25">
      <c r="A672" s="171"/>
      <c r="B672" s="171"/>
      <c r="C672" s="171"/>
      <c r="D672" s="171"/>
      <c r="E672" s="287"/>
      <c r="F672" s="171"/>
      <c r="G672" s="171"/>
    </row>
    <row r="673" spans="1:7" ht="18.75" customHeight="1" x14ac:dyDescent="0.25">
      <c r="A673" s="171"/>
      <c r="B673" s="171"/>
      <c r="C673" s="171"/>
      <c r="D673" s="171"/>
      <c r="E673" s="287"/>
      <c r="F673" s="171"/>
      <c r="G673" s="171"/>
    </row>
    <row r="674" spans="1:7" ht="18.75" customHeight="1" x14ac:dyDescent="0.25">
      <c r="A674" s="171"/>
      <c r="B674" s="171"/>
      <c r="C674" s="171"/>
      <c r="D674" s="171"/>
      <c r="E674" s="287"/>
      <c r="F674" s="171"/>
      <c r="G674" s="171"/>
    </row>
    <row r="675" spans="1:7" ht="18.75" customHeight="1" x14ac:dyDescent="0.25">
      <c r="A675" s="171"/>
      <c r="B675" s="171"/>
      <c r="C675" s="171"/>
      <c r="D675" s="171"/>
      <c r="E675" s="287"/>
      <c r="F675" s="171"/>
      <c r="G675" s="171"/>
    </row>
    <row r="676" spans="1:7" ht="18.75" customHeight="1" x14ac:dyDescent="0.25">
      <c r="A676" s="171"/>
      <c r="B676" s="171"/>
      <c r="C676" s="171"/>
      <c r="D676" s="171"/>
      <c r="E676" s="287"/>
      <c r="F676" s="171"/>
      <c r="G676" s="171"/>
    </row>
    <row r="677" spans="1:7" ht="18.75" customHeight="1" x14ac:dyDescent="0.25">
      <c r="A677" s="171"/>
      <c r="B677" s="171"/>
      <c r="C677" s="171"/>
      <c r="D677" s="171"/>
      <c r="E677" s="287"/>
      <c r="F677" s="171"/>
      <c r="G677" s="171"/>
    </row>
    <row r="678" spans="1:7" ht="18.75" customHeight="1" x14ac:dyDescent="0.25">
      <c r="A678" s="171"/>
      <c r="B678" s="171"/>
      <c r="C678" s="171"/>
      <c r="D678" s="171"/>
      <c r="E678" s="287"/>
      <c r="F678" s="171"/>
      <c r="G678" s="171"/>
    </row>
    <row r="679" spans="1:7" ht="18.75" customHeight="1" x14ac:dyDescent="0.25">
      <c r="A679" s="171"/>
      <c r="B679" s="171"/>
      <c r="C679" s="171"/>
      <c r="D679" s="171"/>
      <c r="E679" s="287"/>
      <c r="F679" s="171"/>
      <c r="G679" s="171"/>
    </row>
    <row r="680" spans="1:7" ht="18.75" customHeight="1" x14ac:dyDescent="0.25">
      <c r="A680" s="171"/>
      <c r="B680" s="171"/>
      <c r="C680" s="171"/>
      <c r="D680" s="171"/>
      <c r="E680" s="287"/>
      <c r="F680" s="171"/>
      <c r="G680" s="171"/>
    </row>
    <row r="681" spans="1:7" ht="18.75" customHeight="1" x14ac:dyDescent="0.25">
      <c r="A681" s="171"/>
      <c r="B681" s="171"/>
      <c r="C681" s="171"/>
      <c r="D681" s="171"/>
      <c r="E681" s="287"/>
      <c r="F681" s="171"/>
      <c r="G681" s="171"/>
    </row>
    <row r="682" spans="1:7" ht="18.75" customHeight="1" x14ac:dyDescent="0.25">
      <c r="A682" s="171"/>
      <c r="B682" s="171"/>
      <c r="C682" s="171"/>
      <c r="D682" s="171"/>
      <c r="E682" s="287"/>
      <c r="F682" s="171"/>
      <c r="G682" s="171"/>
    </row>
    <row r="683" spans="1:7" ht="18.75" customHeight="1" x14ac:dyDescent="0.25">
      <c r="A683" s="171"/>
      <c r="B683" s="171"/>
      <c r="C683" s="171"/>
      <c r="D683" s="171"/>
      <c r="E683" s="287"/>
      <c r="F683" s="171"/>
      <c r="G683" s="171"/>
    </row>
    <row r="684" spans="1:7" ht="18.75" customHeight="1" x14ac:dyDescent="0.25">
      <c r="A684" s="171"/>
      <c r="B684" s="171"/>
      <c r="C684" s="171"/>
      <c r="D684" s="171"/>
      <c r="E684" s="287"/>
      <c r="F684" s="171"/>
      <c r="G684" s="171"/>
    </row>
    <row r="685" spans="1:7" ht="18.75" customHeight="1" x14ac:dyDescent="0.25">
      <c r="A685" s="171"/>
      <c r="B685" s="171"/>
      <c r="C685" s="171"/>
      <c r="D685" s="171"/>
      <c r="E685" s="287"/>
      <c r="F685" s="171"/>
      <c r="G685" s="171"/>
    </row>
    <row r="686" spans="1:7" ht="18.75" customHeight="1" x14ac:dyDescent="0.25">
      <c r="A686" s="171"/>
      <c r="B686" s="171"/>
      <c r="C686" s="171"/>
      <c r="D686" s="171"/>
      <c r="E686" s="287"/>
      <c r="F686" s="171"/>
      <c r="G686" s="171"/>
    </row>
    <row r="687" spans="1:7" ht="18.75" customHeight="1" x14ac:dyDescent="0.25">
      <c r="A687" s="171"/>
      <c r="B687" s="171"/>
      <c r="C687" s="171"/>
      <c r="D687" s="171"/>
      <c r="E687" s="287"/>
      <c r="F687" s="171"/>
      <c r="G687" s="171"/>
    </row>
    <row r="688" spans="1:7" ht="18.75" customHeight="1" x14ac:dyDescent="0.25">
      <c r="A688" s="171"/>
      <c r="B688" s="171"/>
      <c r="C688" s="171"/>
      <c r="D688" s="171"/>
      <c r="E688" s="287"/>
      <c r="F688" s="171"/>
      <c r="G688" s="171"/>
    </row>
    <row r="689" spans="1:7" ht="18.75" customHeight="1" x14ac:dyDescent="0.25">
      <c r="A689" s="171"/>
      <c r="B689" s="171"/>
      <c r="C689" s="171"/>
      <c r="D689" s="171"/>
      <c r="E689" s="287"/>
      <c r="F689" s="171"/>
      <c r="G689" s="171"/>
    </row>
    <row r="690" spans="1:7" ht="18.75" customHeight="1" x14ac:dyDescent="0.25">
      <c r="A690" s="171"/>
      <c r="B690" s="171"/>
      <c r="C690" s="171"/>
      <c r="D690" s="171"/>
      <c r="E690" s="287"/>
      <c r="F690" s="171"/>
      <c r="G690" s="171"/>
    </row>
    <row r="691" spans="1:7" ht="18.75" customHeight="1" x14ac:dyDescent="0.25">
      <c r="A691" s="171"/>
      <c r="B691" s="171"/>
      <c r="C691" s="171"/>
      <c r="D691" s="171"/>
      <c r="E691" s="287"/>
      <c r="F691" s="171"/>
      <c r="G691" s="171"/>
    </row>
    <row r="692" spans="1:7" ht="18.75" customHeight="1" x14ac:dyDescent="0.25">
      <c r="A692" s="171"/>
      <c r="B692" s="171"/>
      <c r="C692" s="171"/>
      <c r="D692" s="171"/>
      <c r="E692" s="287"/>
      <c r="F692" s="171"/>
      <c r="G692" s="171"/>
    </row>
    <row r="693" spans="1:7" ht="18.75" customHeight="1" x14ac:dyDescent="0.25">
      <c r="A693" s="171"/>
      <c r="B693" s="171"/>
      <c r="C693" s="171"/>
      <c r="D693" s="171"/>
      <c r="E693" s="287"/>
      <c r="F693" s="171"/>
      <c r="G693" s="171"/>
    </row>
    <row r="694" spans="1:7" ht="18.75" customHeight="1" x14ac:dyDescent="0.25">
      <c r="A694" s="171"/>
      <c r="B694" s="171"/>
      <c r="C694" s="171"/>
      <c r="D694" s="171"/>
      <c r="E694" s="287"/>
      <c r="F694" s="171"/>
      <c r="G694" s="171"/>
    </row>
    <row r="695" spans="1:7" ht="18.75" customHeight="1" x14ac:dyDescent="0.25">
      <c r="A695" s="171"/>
      <c r="B695" s="171"/>
      <c r="C695" s="171"/>
      <c r="D695" s="171"/>
      <c r="E695" s="287"/>
      <c r="F695" s="171"/>
      <c r="G695" s="171"/>
    </row>
    <row r="696" spans="1:7" ht="18.75" customHeight="1" x14ac:dyDescent="0.25">
      <c r="A696" s="171"/>
      <c r="B696" s="171"/>
      <c r="C696" s="171"/>
      <c r="D696" s="171"/>
      <c r="E696" s="287"/>
      <c r="F696" s="171"/>
      <c r="G696" s="171"/>
    </row>
    <row r="697" spans="1:7" ht="18.75" customHeight="1" x14ac:dyDescent="0.25">
      <c r="A697" s="171"/>
      <c r="B697" s="171"/>
      <c r="C697" s="171"/>
      <c r="D697" s="171"/>
      <c r="E697" s="287"/>
      <c r="F697" s="171"/>
      <c r="G697" s="171"/>
    </row>
    <row r="698" spans="1:7" ht="18.75" customHeight="1" x14ac:dyDescent="0.25">
      <c r="A698" s="171"/>
      <c r="B698" s="171"/>
      <c r="C698" s="171"/>
      <c r="D698" s="171"/>
      <c r="E698" s="287"/>
      <c r="F698" s="171"/>
      <c r="G698" s="171"/>
    </row>
    <row r="699" spans="1:7" ht="18.75" customHeight="1" x14ac:dyDescent="0.25">
      <c r="A699" s="171"/>
      <c r="B699" s="171"/>
      <c r="C699" s="171"/>
      <c r="D699" s="171"/>
      <c r="E699" s="287"/>
      <c r="F699" s="171"/>
      <c r="G699" s="171"/>
    </row>
    <row r="700" spans="1:7" ht="18.75" customHeight="1" x14ac:dyDescent="0.25">
      <c r="A700" s="171"/>
      <c r="B700" s="171"/>
      <c r="C700" s="171"/>
      <c r="D700" s="171"/>
      <c r="E700" s="287"/>
      <c r="F700" s="171"/>
      <c r="G700" s="171"/>
    </row>
    <row r="701" spans="1:7" ht="18.75" customHeight="1" x14ac:dyDescent="0.25">
      <c r="A701" s="171"/>
      <c r="B701" s="171"/>
      <c r="C701" s="171"/>
      <c r="D701" s="171"/>
      <c r="E701" s="287"/>
      <c r="F701" s="171"/>
      <c r="G701" s="171"/>
    </row>
    <row r="702" spans="1:7" ht="18.75" customHeight="1" x14ac:dyDescent="0.25">
      <c r="A702" s="171"/>
      <c r="B702" s="171"/>
      <c r="C702" s="171"/>
      <c r="D702" s="171"/>
      <c r="E702" s="287"/>
      <c r="F702" s="171"/>
      <c r="G702" s="171"/>
    </row>
    <row r="703" spans="1:7" ht="18.75" customHeight="1" x14ac:dyDescent="0.25">
      <c r="A703" s="171"/>
      <c r="B703" s="171"/>
      <c r="C703" s="171"/>
      <c r="D703" s="171"/>
      <c r="E703" s="287"/>
      <c r="F703" s="171"/>
      <c r="G703" s="171"/>
    </row>
    <row r="704" spans="1:7" ht="18.75" customHeight="1" x14ac:dyDescent="0.25">
      <c r="A704" s="171"/>
      <c r="B704" s="171"/>
      <c r="C704" s="171"/>
      <c r="D704" s="171"/>
      <c r="E704" s="287"/>
      <c r="F704" s="171"/>
      <c r="G704" s="171"/>
    </row>
    <row r="705" spans="1:7" ht="18.75" customHeight="1" x14ac:dyDescent="0.25">
      <c r="A705" s="171"/>
      <c r="B705" s="171"/>
      <c r="C705" s="171"/>
      <c r="D705" s="171"/>
      <c r="E705" s="287"/>
      <c r="F705" s="171"/>
      <c r="G705" s="171"/>
    </row>
    <row r="706" spans="1:7" ht="18.75" customHeight="1" x14ac:dyDescent="0.25">
      <c r="A706" s="171"/>
      <c r="B706" s="171"/>
      <c r="C706" s="171"/>
      <c r="D706" s="171"/>
      <c r="E706" s="287"/>
      <c r="F706" s="171"/>
      <c r="G706" s="171"/>
    </row>
    <row r="707" spans="1:7" ht="18.75" customHeight="1" x14ac:dyDescent="0.25">
      <c r="A707" s="171"/>
      <c r="B707" s="171"/>
      <c r="C707" s="171"/>
      <c r="D707" s="171"/>
      <c r="E707" s="287"/>
      <c r="F707" s="171"/>
      <c r="G707" s="171"/>
    </row>
    <row r="708" spans="1:7" ht="18.75" customHeight="1" x14ac:dyDescent="0.25">
      <c r="A708" s="171"/>
      <c r="B708" s="171"/>
      <c r="C708" s="171"/>
      <c r="D708" s="171"/>
      <c r="E708" s="287"/>
      <c r="F708" s="171"/>
      <c r="G708" s="171"/>
    </row>
    <row r="709" spans="1:7" ht="18.75" customHeight="1" x14ac:dyDescent="0.25">
      <c r="A709" s="171"/>
      <c r="B709" s="171"/>
      <c r="C709" s="171"/>
      <c r="D709" s="171"/>
      <c r="E709" s="287"/>
      <c r="F709" s="171"/>
      <c r="G709" s="171"/>
    </row>
    <row r="710" spans="1:7" ht="18.75" customHeight="1" x14ac:dyDescent="0.25">
      <c r="A710" s="171"/>
      <c r="B710" s="171"/>
      <c r="C710" s="171"/>
      <c r="D710" s="171"/>
      <c r="E710" s="287"/>
      <c r="F710" s="171"/>
      <c r="G710" s="171"/>
    </row>
    <row r="711" spans="1:7" ht="18.75" customHeight="1" x14ac:dyDescent="0.25">
      <c r="A711" s="171"/>
      <c r="B711" s="171"/>
      <c r="C711" s="171"/>
      <c r="D711" s="171"/>
      <c r="E711" s="287"/>
      <c r="F711" s="171"/>
      <c r="G711" s="171"/>
    </row>
    <row r="712" spans="1:7" ht="18.75" customHeight="1" x14ac:dyDescent="0.25">
      <c r="A712" s="171"/>
      <c r="B712" s="171"/>
      <c r="C712" s="171"/>
      <c r="D712" s="171"/>
      <c r="E712" s="287"/>
      <c r="F712" s="171"/>
      <c r="G712" s="171"/>
    </row>
    <row r="713" spans="1:7" ht="18.75" customHeight="1" x14ac:dyDescent="0.25">
      <c r="A713" s="171"/>
      <c r="B713" s="171"/>
      <c r="C713" s="171"/>
      <c r="D713" s="171"/>
      <c r="E713" s="287"/>
      <c r="F713" s="171"/>
      <c r="G713" s="171"/>
    </row>
    <row r="714" spans="1:7" ht="18.75" customHeight="1" x14ac:dyDescent="0.25">
      <c r="A714" s="171"/>
      <c r="B714" s="171"/>
      <c r="C714" s="171"/>
      <c r="D714" s="171"/>
      <c r="E714" s="287"/>
      <c r="F714" s="171"/>
      <c r="G714" s="171"/>
    </row>
    <row r="715" spans="1:7" ht="18.75" customHeight="1" x14ac:dyDescent="0.25">
      <c r="A715" s="171"/>
      <c r="B715" s="171"/>
      <c r="C715" s="171"/>
      <c r="D715" s="171"/>
      <c r="E715" s="287"/>
      <c r="F715" s="171"/>
      <c r="G715" s="171"/>
    </row>
    <row r="716" spans="1:7" ht="18.75" customHeight="1" x14ac:dyDescent="0.25">
      <c r="A716" s="171"/>
      <c r="B716" s="171"/>
      <c r="C716" s="171"/>
      <c r="D716" s="171"/>
      <c r="E716" s="287"/>
      <c r="F716" s="171"/>
      <c r="G716" s="171"/>
    </row>
    <row r="717" spans="1:7" ht="18.75" customHeight="1" x14ac:dyDescent="0.25">
      <c r="A717" s="171"/>
      <c r="B717" s="171"/>
      <c r="C717" s="171"/>
      <c r="D717" s="171"/>
      <c r="E717" s="287"/>
      <c r="F717" s="171"/>
      <c r="G717" s="171"/>
    </row>
    <row r="718" spans="1:7" ht="18.75" customHeight="1" x14ac:dyDescent="0.25">
      <c r="A718" s="171"/>
      <c r="B718" s="171"/>
      <c r="C718" s="171"/>
      <c r="D718" s="171"/>
      <c r="E718" s="287"/>
      <c r="F718" s="171"/>
      <c r="G718" s="171"/>
    </row>
    <row r="719" spans="1:7" ht="18.75" customHeight="1" x14ac:dyDescent="0.25">
      <c r="A719" s="171"/>
      <c r="B719" s="171"/>
      <c r="C719" s="171"/>
      <c r="D719" s="171"/>
      <c r="E719" s="287"/>
      <c r="F719" s="171"/>
      <c r="G719" s="171"/>
    </row>
    <row r="720" spans="1:7" ht="18.75" customHeight="1" x14ac:dyDescent="0.25">
      <c r="A720" s="171"/>
      <c r="B720" s="171"/>
      <c r="C720" s="171"/>
      <c r="D720" s="171"/>
      <c r="E720" s="287"/>
      <c r="F720" s="171"/>
      <c r="G720" s="171"/>
    </row>
    <row r="721" spans="1:7" ht="18.75" customHeight="1" x14ac:dyDescent="0.25">
      <c r="A721" s="171"/>
      <c r="B721" s="171"/>
      <c r="C721" s="171"/>
      <c r="D721" s="171"/>
      <c r="E721" s="287"/>
      <c r="F721" s="171"/>
      <c r="G721" s="171"/>
    </row>
    <row r="722" spans="1:7" ht="18.75" customHeight="1" x14ac:dyDescent="0.25">
      <c r="A722" s="171"/>
      <c r="B722" s="171"/>
      <c r="C722" s="171"/>
      <c r="D722" s="171"/>
      <c r="E722" s="287"/>
      <c r="F722" s="171"/>
      <c r="G722" s="171"/>
    </row>
    <row r="723" spans="1:7" ht="18.75" customHeight="1" x14ac:dyDescent="0.25">
      <c r="A723" s="171"/>
      <c r="B723" s="171"/>
      <c r="C723" s="171"/>
      <c r="D723" s="171"/>
      <c r="E723" s="287"/>
      <c r="F723" s="171"/>
      <c r="G723" s="171"/>
    </row>
    <row r="724" spans="1:7" ht="18.75" customHeight="1" x14ac:dyDescent="0.25">
      <c r="A724" s="171"/>
      <c r="B724" s="171"/>
      <c r="C724" s="171"/>
      <c r="D724" s="171"/>
      <c r="E724" s="287"/>
      <c r="F724" s="171"/>
      <c r="G724" s="171"/>
    </row>
    <row r="725" spans="1:7" ht="18.75" customHeight="1" x14ac:dyDescent="0.25">
      <c r="A725" s="171"/>
      <c r="B725" s="171"/>
      <c r="C725" s="171"/>
      <c r="D725" s="171"/>
      <c r="E725" s="287"/>
      <c r="F725" s="171"/>
      <c r="G725" s="171"/>
    </row>
    <row r="726" spans="1:7" ht="18.75" customHeight="1" x14ac:dyDescent="0.25">
      <c r="A726" s="171"/>
      <c r="B726" s="171"/>
      <c r="C726" s="171"/>
      <c r="D726" s="171"/>
      <c r="E726" s="287"/>
      <c r="F726" s="171"/>
      <c r="G726" s="171"/>
    </row>
    <row r="727" spans="1:7" ht="18.75" customHeight="1" x14ac:dyDescent="0.25">
      <c r="A727" s="171"/>
      <c r="B727" s="171"/>
      <c r="C727" s="171"/>
      <c r="D727" s="171"/>
      <c r="E727" s="287"/>
      <c r="F727" s="171"/>
      <c r="G727" s="171"/>
    </row>
    <row r="728" spans="1:7" ht="18.75" customHeight="1" x14ac:dyDescent="0.25">
      <c r="A728" s="171"/>
      <c r="B728" s="171"/>
      <c r="C728" s="171"/>
      <c r="D728" s="171"/>
      <c r="E728" s="287"/>
      <c r="F728" s="171"/>
      <c r="G728" s="171"/>
    </row>
    <row r="729" spans="1:7" ht="18.75" customHeight="1" x14ac:dyDescent="0.25">
      <c r="A729" s="171"/>
      <c r="B729" s="171"/>
      <c r="C729" s="171"/>
      <c r="D729" s="171"/>
      <c r="E729" s="287"/>
      <c r="F729" s="171"/>
      <c r="G729" s="171"/>
    </row>
    <row r="730" spans="1:7" ht="18.75" customHeight="1" x14ac:dyDescent="0.25">
      <c r="A730" s="171"/>
      <c r="B730" s="171"/>
      <c r="C730" s="171"/>
      <c r="D730" s="171"/>
      <c r="E730" s="287"/>
      <c r="F730" s="171"/>
      <c r="G730" s="171"/>
    </row>
    <row r="731" spans="1:7" ht="18.75" customHeight="1" x14ac:dyDescent="0.25">
      <c r="A731" s="171"/>
      <c r="B731" s="171"/>
      <c r="C731" s="171"/>
      <c r="D731" s="171"/>
      <c r="E731" s="287"/>
      <c r="F731" s="171"/>
      <c r="G731" s="171"/>
    </row>
    <row r="732" spans="1:7" ht="18.75" customHeight="1" x14ac:dyDescent="0.25">
      <c r="A732" s="171"/>
      <c r="B732" s="171"/>
      <c r="C732" s="171"/>
      <c r="D732" s="171"/>
      <c r="E732" s="287"/>
      <c r="F732" s="171"/>
      <c r="G732" s="171"/>
    </row>
    <row r="733" spans="1:7" ht="18.75" customHeight="1" x14ac:dyDescent="0.25">
      <c r="A733" s="171"/>
      <c r="B733" s="171"/>
      <c r="C733" s="171"/>
      <c r="D733" s="171"/>
      <c r="E733" s="287"/>
      <c r="F733" s="171"/>
      <c r="G733" s="171"/>
    </row>
    <row r="734" spans="1:7" ht="18.75" customHeight="1" x14ac:dyDescent="0.25">
      <c r="A734" s="171"/>
      <c r="B734" s="171"/>
      <c r="C734" s="171"/>
      <c r="D734" s="171"/>
      <c r="E734" s="287"/>
      <c r="F734" s="171"/>
      <c r="G734" s="171"/>
    </row>
    <row r="735" spans="1:7" ht="18.75" customHeight="1" x14ac:dyDescent="0.25">
      <c r="A735" s="171"/>
      <c r="B735" s="171"/>
      <c r="C735" s="171"/>
      <c r="D735" s="171"/>
      <c r="E735" s="287"/>
      <c r="F735" s="171"/>
      <c r="G735" s="171"/>
    </row>
    <row r="736" spans="1:7" ht="18.75" customHeight="1" x14ac:dyDescent="0.25">
      <c r="A736" s="171"/>
      <c r="B736" s="171"/>
      <c r="C736" s="171"/>
      <c r="D736" s="171"/>
      <c r="E736" s="287"/>
      <c r="F736" s="171"/>
      <c r="G736" s="171"/>
    </row>
    <row r="737" spans="1:7" ht="18.75" customHeight="1" x14ac:dyDescent="0.25">
      <c r="A737" s="171"/>
      <c r="B737" s="171"/>
      <c r="C737" s="171"/>
      <c r="D737" s="171"/>
      <c r="E737" s="287"/>
      <c r="F737" s="171"/>
      <c r="G737" s="171"/>
    </row>
    <row r="738" spans="1:7" ht="18.75" customHeight="1" x14ac:dyDescent="0.25">
      <c r="A738" s="171"/>
      <c r="B738" s="171"/>
      <c r="C738" s="171"/>
      <c r="D738" s="171"/>
      <c r="E738" s="287"/>
      <c r="F738" s="171"/>
      <c r="G738" s="171"/>
    </row>
    <row r="739" spans="1:7" ht="18.75" customHeight="1" x14ac:dyDescent="0.25">
      <c r="A739" s="171"/>
      <c r="B739" s="171"/>
      <c r="C739" s="171"/>
      <c r="D739" s="171"/>
      <c r="E739" s="287"/>
      <c r="F739" s="171"/>
      <c r="G739" s="171"/>
    </row>
    <row r="740" spans="1:7" ht="18.75" customHeight="1" x14ac:dyDescent="0.25">
      <c r="A740" s="171"/>
      <c r="B740" s="171"/>
      <c r="C740" s="171"/>
      <c r="D740" s="171"/>
      <c r="E740" s="287"/>
      <c r="F740" s="171"/>
      <c r="G740" s="171"/>
    </row>
    <row r="741" spans="1:7" ht="18.75" customHeight="1" x14ac:dyDescent="0.25">
      <c r="A741" s="171"/>
      <c r="B741" s="171"/>
      <c r="C741" s="171"/>
      <c r="D741" s="171"/>
      <c r="E741" s="287"/>
      <c r="F741" s="171"/>
      <c r="G741" s="171"/>
    </row>
    <row r="742" spans="1:7" ht="18.75" customHeight="1" x14ac:dyDescent="0.25">
      <c r="A742" s="171"/>
      <c r="B742" s="171"/>
      <c r="C742" s="171"/>
      <c r="D742" s="171"/>
      <c r="E742" s="287"/>
      <c r="F742" s="171"/>
      <c r="G742" s="171"/>
    </row>
    <row r="743" spans="1:7" ht="18.75" customHeight="1" x14ac:dyDescent="0.25">
      <c r="A743" s="171"/>
      <c r="B743" s="171"/>
      <c r="C743" s="171"/>
      <c r="D743" s="171"/>
      <c r="E743" s="287"/>
      <c r="F743" s="171"/>
      <c r="G743" s="171"/>
    </row>
    <row r="744" spans="1:7" ht="18.75" customHeight="1" x14ac:dyDescent="0.25">
      <c r="A744" s="171"/>
      <c r="B744" s="171"/>
      <c r="C744" s="171"/>
      <c r="D744" s="171"/>
      <c r="E744" s="287"/>
      <c r="F744" s="171"/>
      <c r="G744" s="171"/>
    </row>
    <row r="745" spans="1:7" ht="18.75" customHeight="1" x14ac:dyDescent="0.25">
      <c r="A745" s="171"/>
      <c r="B745" s="171"/>
      <c r="C745" s="171"/>
      <c r="D745" s="171"/>
      <c r="E745" s="287"/>
      <c r="F745" s="171"/>
      <c r="G745" s="171"/>
    </row>
    <row r="746" spans="1:7" ht="18.75" customHeight="1" x14ac:dyDescent="0.25">
      <c r="A746" s="171"/>
      <c r="B746" s="171"/>
      <c r="C746" s="171"/>
      <c r="D746" s="171"/>
      <c r="E746" s="287"/>
      <c r="F746" s="171"/>
      <c r="G746" s="171"/>
    </row>
    <row r="747" spans="1:7" ht="18.75" customHeight="1" x14ac:dyDescent="0.25">
      <c r="A747" s="171"/>
      <c r="B747" s="171"/>
      <c r="C747" s="171"/>
      <c r="D747" s="171"/>
      <c r="E747" s="287"/>
      <c r="F747" s="171"/>
      <c r="G747" s="171"/>
    </row>
    <row r="748" spans="1:7" ht="18.75" customHeight="1" x14ac:dyDescent="0.25">
      <c r="A748" s="171"/>
      <c r="B748" s="171"/>
      <c r="C748" s="171"/>
      <c r="D748" s="171"/>
      <c r="E748" s="287"/>
      <c r="F748" s="171"/>
      <c r="G748" s="171"/>
    </row>
    <row r="749" spans="1:7" ht="18.75" customHeight="1" x14ac:dyDescent="0.25">
      <c r="A749" s="171"/>
      <c r="B749" s="171"/>
      <c r="C749" s="171"/>
      <c r="D749" s="171"/>
      <c r="E749" s="287"/>
      <c r="F749" s="171"/>
      <c r="G749" s="171"/>
    </row>
    <row r="750" spans="1:7" ht="18.75" customHeight="1" x14ac:dyDescent="0.25">
      <c r="A750" s="171"/>
      <c r="B750" s="171"/>
      <c r="C750" s="171"/>
      <c r="D750" s="171"/>
      <c r="E750" s="287"/>
      <c r="F750" s="171"/>
      <c r="G750" s="171"/>
    </row>
    <row r="751" spans="1:7" ht="18.75" customHeight="1" x14ac:dyDescent="0.25">
      <c r="A751" s="171"/>
      <c r="B751" s="171"/>
      <c r="C751" s="171"/>
      <c r="D751" s="171"/>
      <c r="E751" s="287"/>
      <c r="F751" s="171"/>
      <c r="G751" s="171"/>
    </row>
    <row r="752" spans="1:7" ht="18.75" customHeight="1" x14ac:dyDescent="0.25">
      <c r="A752" s="171"/>
      <c r="B752" s="171"/>
      <c r="C752" s="171"/>
      <c r="D752" s="171"/>
      <c r="E752" s="287"/>
      <c r="F752" s="171"/>
      <c r="G752" s="171"/>
    </row>
    <row r="753" spans="1:7" ht="18.75" customHeight="1" x14ac:dyDescent="0.25">
      <c r="A753" s="171"/>
      <c r="B753" s="171"/>
      <c r="C753" s="171"/>
      <c r="D753" s="171"/>
      <c r="E753" s="287"/>
      <c r="F753" s="171"/>
      <c r="G753" s="171"/>
    </row>
    <row r="754" spans="1:7" ht="18.75" customHeight="1" x14ac:dyDescent="0.25">
      <c r="A754" s="171"/>
      <c r="B754" s="171"/>
      <c r="C754" s="171"/>
      <c r="D754" s="171"/>
      <c r="E754" s="287"/>
      <c r="F754" s="171"/>
      <c r="G754" s="171"/>
    </row>
    <row r="755" spans="1:7" ht="18.75" customHeight="1" x14ac:dyDescent="0.25">
      <c r="A755" s="171"/>
      <c r="B755" s="171"/>
      <c r="C755" s="171"/>
      <c r="D755" s="171"/>
      <c r="E755" s="287"/>
      <c r="F755" s="171"/>
      <c r="G755" s="171"/>
    </row>
    <row r="756" spans="1:7" ht="18.75" customHeight="1" x14ac:dyDescent="0.25">
      <c r="A756" s="171"/>
      <c r="B756" s="171"/>
      <c r="C756" s="171"/>
      <c r="D756" s="171"/>
      <c r="E756" s="287"/>
      <c r="F756" s="171"/>
      <c r="G756" s="171"/>
    </row>
    <row r="757" spans="1:7" ht="18.75" customHeight="1" x14ac:dyDescent="0.25">
      <c r="A757" s="171"/>
      <c r="B757" s="171"/>
      <c r="C757" s="171"/>
      <c r="D757" s="171"/>
      <c r="E757" s="287"/>
      <c r="F757" s="171"/>
      <c r="G757" s="171"/>
    </row>
    <row r="758" spans="1:7" ht="18.75" customHeight="1" x14ac:dyDescent="0.25">
      <c r="A758" s="171"/>
      <c r="B758" s="171"/>
      <c r="C758" s="171"/>
      <c r="D758" s="171"/>
      <c r="E758" s="287"/>
      <c r="F758" s="171"/>
      <c r="G758" s="171"/>
    </row>
    <row r="759" spans="1:7" ht="18.75" customHeight="1" x14ac:dyDescent="0.25">
      <c r="A759" s="171"/>
      <c r="B759" s="171"/>
      <c r="C759" s="171"/>
      <c r="D759" s="171"/>
      <c r="E759" s="287"/>
      <c r="F759" s="171"/>
      <c r="G759" s="171"/>
    </row>
    <row r="760" spans="1:7" ht="18.75" customHeight="1" x14ac:dyDescent="0.25">
      <c r="A760" s="171"/>
      <c r="B760" s="171"/>
      <c r="C760" s="171"/>
      <c r="D760" s="171"/>
      <c r="E760" s="287"/>
      <c r="F760" s="171"/>
      <c r="G760" s="171"/>
    </row>
    <row r="761" spans="1:7" ht="18.75" customHeight="1" x14ac:dyDescent="0.25">
      <c r="A761" s="171"/>
      <c r="B761" s="171"/>
      <c r="C761" s="171"/>
      <c r="D761" s="171"/>
      <c r="E761" s="287"/>
      <c r="F761" s="171"/>
      <c r="G761" s="171"/>
    </row>
    <row r="762" spans="1:7" ht="18.75" customHeight="1" x14ac:dyDescent="0.25">
      <c r="A762" s="171"/>
      <c r="B762" s="171"/>
      <c r="C762" s="171"/>
      <c r="D762" s="171"/>
      <c r="E762" s="287"/>
      <c r="F762" s="171"/>
      <c r="G762" s="171"/>
    </row>
    <row r="763" spans="1:7" ht="18.75" customHeight="1" x14ac:dyDescent="0.25">
      <c r="A763" s="171"/>
      <c r="B763" s="171"/>
      <c r="C763" s="171"/>
      <c r="D763" s="171"/>
      <c r="E763" s="287"/>
      <c r="F763" s="171"/>
      <c r="G763" s="171"/>
    </row>
    <row r="764" spans="1:7" ht="18.75" customHeight="1" x14ac:dyDescent="0.25">
      <c r="A764" s="171"/>
      <c r="B764" s="171"/>
      <c r="C764" s="171"/>
      <c r="D764" s="171"/>
      <c r="E764" s="287"/>
      <c r="F764" s="171"/>
      <c r="G764" s="171"/>
    </row>
    <row r="765" spans="1:7" ht="18.75" customHeight="1" x14ac:dyDescent="0.25">
      <c r="A765" s="171"/>
      <c r="B765" s="171"/>
      <c r="C765" s="171"/>
      <c r="D765" s="171"/>
      <c r="E765" s="287"/>
      <c r="F765" s="171"/>
      <c r="G765" s="171"/>
    </row>
    <row r="766" spans="1:7" ht="18.75" customHeight="1" x14ac:dyDescent="0.25">
      <c r="A766" s="171"/>
      <c r="B766" s="171"/>
      <c r="C766" s="171"/>
      <c r="D766" s="171"/>
      <c r="E766" s="287"/>
      <c r="F766" s="171"/>
      <c r="G766" s="171"/>
    </row>
    <row r="767" spans="1:7" ht="18.75" customHeight="1" x14ac:dyDescent="0.25">
      <c r="A767" s="171"/>
      <c r="B767" s="171"/>
      <c r="C767" s="171"/>
      <c r="D767" s="171"/>
      <c r="E767" s="287"/>
      <c r="F767" s="171"/>
      <c r="G767" s="171"/>
    </row>
    <row r="768" spans="1:7" ht="18.75" customHeight="1" x14ac:dyDescent="0.25">
      <c r="A768" s="171"/>
      <c r="B768" s="171"/>
      <c r="C768" s="171"/>
      <c r="D768" s="171"/>
      <c r="E768" s="287"/>
      <c r="F768" s="171"/>
      <c r="G768" s="171"/>
    </row>
    <row r="769" spans="1:7" ht="18.75" customHeight="1" x14ac:dyDescent="0.25">
      <c r="A769" s="171"/>
      <c r="B769" s="171"/>
      <c r="C769" s="171"/>
      <c r="D769" s="171"/>
      <c r="E769" s="287"/>
      <c r="F769" s="171"/>
      <c r="G769" s="171"/>
    </row>
    <row r="770" spans="1:7" ht="18.75" customHeight="1" x14ac:dyDescent="0.25">
      <c r="A770" s="171"/>
      <c r="B770" s="171"/>
      <c r="C770" s="171"/>
      <c r="D770" s="171"/>
      <c r="E770" s="287"/>
      <c r="F770" s="171"/>
      <c r="G770" s="171"/>
    </row>
    <row r="771" spans="1:7" ht="18.75" customHeight="1" x14ac:dyDescent="0.25">
      <c r="A771" s="171"/>
      <c r="B771" s="171"/>
      <c r="C771" s="171"/>
      <c r="D771" s="171"/>
      <c r="E771" s="287"/>
      <c r="F771" s="171"/>
      <c r="G771" s="171"/>
    </row>
    <row r="772" spans="1:7" ht="18.75" customHeight="1" x14ac:dyDescent="0.25">
      <c r="A772" s="171"/>
      <c r="B772" s="171"/>
      <c r="C772" s="171"/>
      <c r="D772" s="171"/>
      <c r="E772" s="287"/>
      <c r="F772" s="171"/>
      <c r="G772" s="171"/>
    </row>
    <row r="773" spans="1:7" ht="18.75" customHeight="1" x14ac:dyDescent="0.25">
      <c r="A773" s="171"/>
      <c r="B773" s="171"/>
      <c r="C773" s="171"/>
      <c r="D773" s="171"/>
      <c r="E773" s="287"/>
      <c r="F773" s="171"/>
      <c r="G773" s="171"/>
    </row>
    <row r="774" spans="1:7" ht="18.75" customHeight="1" x14ac:dyDescent="0.25">
      <c r="A774" s="171"/>
      <c r="B774" s="171"/>
      <c r="C774" s="171"/>
      <c r="D774" s="171"/>
      <c r="E774" s="287"/>
      <c r="F774" s="171"/>
      <c r="G774" s="171"/>
    </row>
    <row r="775" spans="1:7" ht="18.75" customHeight="1" x14ac:dyDescent="0.25">
      <c r="A775" s="171"/>
      <c r="B775" s="171"/>
      <c r="C775" s="171"/>
      <c r="D775" s="171"/>
      <c r="E775" s="287"/>
      <c r="F775" s="171"/>
      <c r="G775" s="171"/>
    </row>
    <row r="776" spans="1:7" ht="18.75" customHeight="1" x14ac:dyDescent="0.25">
      <c r="A776" s="171"/>
      <c r="B776" s="171"/>
      <c r="C776" s="171"/>
      <c r="D776" s="171"/>
      <c r="E776" s="287"/>
      <c r="F776" s="171"/>
      <c r="G776" s="171"/>
    </row>
    <row r="777" spans="1:7" ht="18.75" customHeight="1" x14ac:dyDescent="0.25">
      <c r="A777" s="171"/>
      <c r="B777" s="171"/>
      <c r="C777" s="171"/>
      <c r="D777" s="171"/>
      <c r="E777" s="287"/>
      <c r="F777" s="171"/>
      <c r="G777" s="171"/>
    </row>
    <row r="778" spans="1:7" ht="18.75" customHeight="1" x14ac:dyDescent="0.25">
      <c r="A778" s="171"/>
      <c r="B778" s="171"/>
      <c r="C778" s="171"/>
      <c r="D778" s="171"/>
      <c r="E778" s="287"/>
      <c r="F778" s="171"/>
      <c r="G778" s="171"/>
    </row>
    <row r="779" spans="1:7" ht="18.75" customHeight="1" x14ac:dyDescent="0.25">
      <c r="A779" s="171"/>
      <c r="B779" s="171"/>
      <c r="C779" s="171"/>
      <c r="D779" s="171"/>
      <c r="E779" s="287"/>
      <c r="F779" s="171"/>
      <c r="G779" s="171"/>
    </row>
    <row r="780" spans="1:7" ht="18.75" customHeight="1" x14ac:dyDescent="0.25">
      <c r="A780" s="171"/>
      <c r="B780" s="171"/>
      <c r="C780" s="171"/>
      <c r="D780" s="171"/>
      <c r="E780" s="287"/>
      <c r="F780" s="171"/>
      <c r="G780" s="171"/>
    </row>
    <row r="781" spans="1:7" ht="18.75" customHeight="1" x14ac:dyDescent="0.25">
      <c r="A781" s="171"/>
      <c r="B781" s="171"/>
      <c r="C781" s="171"/>
      <c r="D781" s="171"/>
      <c r="E781" s="287"/>
      <c r="F781" s="171"/>
      <c r="G781" s="171"/>
    </row>
    <row r="782" spans="1:7" ht="18.75" customHeight="1" x14ac:dyDescent="0.25">
      <c r="A782" s="171"/>
      <c r="B782" s="171"/>
      <c r="C782" s="171"/>
      <c r="D782" s="171"/>
      <c r="E782" s="287"/>
      <c r="F782" s="171"/>
      <c r="G782" s="171"/>
    </row>
    <row r="783" spans="1:7" ht="18.75" customHeight="1" x14ac:dyDescent="0.25">
      <c r="A783" s="171"/>
      <c r="B783" s="171"/>
      <c r="C783" s="171"/>
      <c r="D783" s="171"/>
      <c r="E783" s="287"/>
      <c r="F783" s="171"/>
      <c r="G783" s="171"/>
    </row>
    <row r="784" spans="1:7" ht="18.75" customHeight="1" x14ac:dyDescent="0.25">
      <c r="A784" s="171"/>
      <c r="B784" s="171"/>
      <c r="C784" s="171"/>
      <c r="D784" s="171"/>
      <c r="E784" s="287"/>
      <c r="F784" s="171"/>
      <c r="G784" s="171"/>
    </row>
    <row r="785" spans="1:7" ht="18.75" customHeight="1" x14ac:dyDescent="0.25">
      <c r="A785" s="171"/>
      <c r="B785" s="171"/>
      <c r="C785" s="171"/>
      <c r="D785" s="171"/>
      <c r="E785" s="287"/>
      <c r="F785" s="171"/>
      <c r="G785" s="171"/>
    </row>
    <row r="786" spans="1:7" ht="18.75" customHeight="1" x14ac:dyDescent="0.25">
      <c r="A786" s="171"/>
      <c r="B786" s="171"/>
      <c r="C786" s="171"/>
      <c r="D786" s="171"/>
      <c r="E786" s="287"/>
      <c r="F786" s="171"/>
      <c r="G786" s="171"/>
    </row>
    <row r="787" spans="1:7" ht="18.75" customHeight="1" x14ac:dyDescent="0.25">
      <c r="A787" s="171"/>
      <c r="B787" s="171"/>
      <c r="C787" s="171"/>
      <c r="D787" s="171"/>
      <c r="E787" s="287"/>
      <c r="F787" s="171"/>
      <c r="G787" s="171"/>
    </row>
    <row r="788" spans="1:7" ht="18.75" customHeight="1" x14ac:dyDescent="0.25">
      <c r="A788" s="171"/>
      <c r="B788" s="171"/>
      <c r="C788" s="171"/>
      <c r="D788" s="171"/>
      <c r="E788" s="287"/>
      <c r="F788" s="171"/>
      <c r="G788" s="171"/>
    </row>
    <row r="789" spans="1:7" ht="18.75" customHeight="1" x14ac:dyDescent="0.25">
      <c r="A789" s="171"/>
      <c r="B789" s="171"/>
      <c r="C789" s="171"/>
      <c r="D789" s="171"/>
      <c r="E789" s="287"/>
      <c r="F789" s="171"/>
      <c r="G789" s="171"/>
    </row>
    <row r="790" spans="1:7" ht="18.75" customHeight="1" x14ac:dyDescent="0.25">
      <c r="A790" s="171"/>
      <c r="B790" s="171"/>
      <c r="C790" s="171"/>
      <c r="D790" s="171"/>
      <c r="E790" s="287"/>
      <c r="F790" s="171"/>
      <c r="G790" s="171"/>
    </row>
    <row r="791" spans="1:7" ht="18.75" customHeight="1" x14ac:dyDescent="0.25">
      <c r="A791" s="171"/>
      <c r="B791" s="171"/>
      <c r="C791" s="171"/>
      <c r="D791" s="171"/>
      <c r="E791" s="287"/>
      <c r="F791" s="171"/>
      <c r="G791" s="171"/>
    </row>
    <row r="792" spans="1:7" ht="18.75" customHeight="1" x14ac:dyDescent="0.25">
      <c r="A792" s="171"/>
      <c r="B792" s="171"/>
      <c r="C792" s="171"/>
      <c r="D792" s="171"/>
      <c r="E792" s="287"/>
      <c r="F792" s="171"/>
      <c r="G792" s="171"/>
    </row>
    <row r="793" spans="1:7" ht="18.75" customHeight="1" x14ac:dyDescent="0.25">
      <c r="A793" s="171"/>
      <c r="B793" s="171"/>
      <c r="C793" s="171"/>
      <c r="D793" s="171"/>
      <c r="E793" s="287"/>
      <c r="F793" s="171"/>
      <c r="G793" s="171"/>
    </row>
    <row r="794" spans="1:7" ht="18.75" customHeight="1" x14ac:dyDescent="0.25">
      <c r="A794" s="171"/>
      <c r="B794" s="171"/>
      <c r="C794" s="171"/>
      <c r="D794" s="171"/>
      <c r="E794" s="287"/>
      <c r="F794" s="171"/>
      <c r="G794" s="171"/>
    </row>
    <row r="795" spans="1:7" ht="18.75" customHeight="1" x14ac:dyDescent="0.25">
      <c r="A795" s="171"/>
      <c r="B795" s="171"/>
      <c r="C795" s="171"/>
      <c r="D795" s="171"/>
      <c r="E795" s="287"/>
      <c r="F795" s="171"/>
      <c r="G795" s="171"/>
    </row>
    <row r="796" spans="1:7" ht="18.75" customHeight="1" x14ac:dyDescent="0.25">
      <c r="A796" s="171"/>
      <c r="B796" s="171"/>
      <c r="C796" s="171"/>
      <c r="D796" s="171"/>
      <c r="E796" s="287"/>
      <c r="F796" s="171"/>
      <c r="G796" s="171"/>
    </row>
    <row r="797" spans="1:7" ht="18.75" customHeight="1" x14ac:dyDescent="0.25">
      <c r="A797" s="171"/>
      <c r="B797" s="171"/>
      <c r="C797" s="171"/>
      <c r="D797" s="171"/>
      <c r="E797" s="287"/>
      <c r="F797" s="171"/>
      <c r="G797" s="171"/>
    </row>
    <row r="798" spans="1:7" ht="18.75" customHeight="1" x14ac:dyDescent="0.25">
      <c r="A798" s="171"/>
      <c r="B798" s="171"/>
      <c r="C798" s="171"/>
      <c r="D798" s="171"/>
      <c r="E798" s="287"/>
      <c r="F798" s="171"/>
      <c r="G798" s="171"/>
    </row>
    <row r="799" spans="1:7" ht="18.75" customHeight="1" x14ac:dyDescent="0.25">
      <c r="A799" s="171"/>
      <c r="B799" s="171"/>
      <c r="C799" s="171"/>
      <c r="D799" s="171"/>
      <c r="E799" s="287"/>
      <c r="F799" s="171"/>
      <c r="G799" s="171"/>
    </row>
    <row r="800" spans="1:7" ht="18.75" customHeight="1" x14ac:dyDescent="0.25">
      <c r="A800" s="171"/>
      <c r="B800" s="171"/>
      <c r="C800" s="171"/>
      <c r="D800" s="171"/>
      <c r="E800" s="287"/>
      <c r="F800" s="171"/>
      <c r="G800" s="171"/>
    </row>
    <row r="801" spans="1:7" ht="18.75" customHeight="1" x14ac:dyDescent="0.25">
      <c r="A801" s="171"/>
      <c r="B801" s="171"/>
      <c r="C801" s="171"/>
      <c r="D801" s="171"/>
      <c r="E801" s="287"/>
      <c r="F801" s="171"/>
      <c r="G801" s="171"/>
    </row>
    <row r="802" spans="1:7" ht="18.75" customHeight="1" x14ac:dyDescent="0.25">
      <c r="A802" s="171"/>
      <c r="B802" s="171"/>
      <c r="C802" s="171"/>
      <c r="D802" s="171"/>
      <c r="E802" s="287"/>
      <c r="F802" s="171"/>
      <c r="G802" s="171"/>
    </row>
    <row r="803" spans="1:7" ht="18.75" customHeight="1" x14ac:dyDescent="0.25">
      <c r="A803" s="171"/>
      <c r="B803" s="171"/>
      <c r="C803" s="171"/>
      <c r="D803" s="171"/>
      <c r="E803" s="287"/>
      <c r="F803" s="171"/>
      <c r="G803" s="171"/>
    </row>
    <row r="804" spans="1:7" ht="18.75" customHeight="1" x14ac:dyDescent="0.25">
      <c r="A804" s="171"/>
      <c r="B804" s="171"/>
      <c r="C804" s="171"/>
      <c r="D804" s="171"/>
      <c r="E804" s="287"/>
      <c r="F804" s="171"/>
      <c r="G804" s="171"/>
    </row>
    <row r="805" spans="1:7" ht="18.75" customHeight="1" x14ac:dyDescent="0.25">
      <c r="A805" s="171"/>
      <c r="B805" s="171"/>
      <c r="C805" s="171"/>
      <c r="D805" s="171"/>
      <c r="E805" s="287"/>
      <c r="F805" s="171"/>
      <c r="G805" s="171"/>
    </row>
    <row r="806" spans="1:7" ht="18.75" customHeight="1" x14ac:dyDescent="0.25">
      <c r="A806" s="171"/>
      <c r="B806" s="171"/>
      <c r="C806" s="171"/>
      <c r="D806" s="171"/>
      <c r="E806" s="287"/>
      <c r="F806" s="171"/>
      <c r="G806" s="171"/>
    </row>
    <row r="807" spans="1:7" ht="18.75" customHeight="1" x14ac:dyDescent="0.25">
      <c r="A807" s="171"/>
      <c r="B807" s="171"/>
      <c r="C807" s="171"/>
      <c r="D807" s="171"/>
      <c r="E807" s="287"/>
      <c r="F807" s="171"/>
      <c r="G807" s="171"/>
    </row>
    <row r="808" spans="1:7" ht="18.75" customHeight="1" x14ac:dyDescent="0.25">
      <c r="A808" s="171"/>
      <c r="B808" s="171"/>
      <c r="C808" s="171"/>
      <c r="D808" s="171"/>
      <c r="E808" s="287"/>
      <c r="F808" s="171"/>
      <c r="G808" s="171"/>
    </row>
    <row r="809" spans="1:7" ht="18.75" customHeight="1" x14ac:dyDescent="0.25">
      <c r="A809" s="171"/>
      <c r="B809" s="171"/>
      <c r="C809" s="171"/>
      <c r="D809" s="171"/>
      <c r="E809" s="287"/>
      <c r="F809" s="171"/>
      <c r="G809" s="171"/>
    </row>
    <row r="810" spans="1:7" ht="18.75" customHeight="1" x14ac:dyDescent="0.25">
      <c r="A810" s="171"/>
      <c r="B810" s="171"/>
      <c r="C810" s="171"/>
      <c r="D810" s="171"/>
      <c r="E810" s="287"/>
      <c r="F810" s="171"/>
      <c r="G810" s="171"/>
    </row>
    <row r="811" spans="1:7" ht="18.75" customHeight="1" x14ac:dyDescent="0.25">
      <c r="A811" s="171"/>
      <c r="B811" s="171"/>
      <c r="C811" s="171"/>
      <c r="D811" s="171"/>
      <c r="E811" s="287"/>
      <c r="F811" s="171"/>
      <c r="G811" s="171"/>
    </row>
    <row r="812" spans="1:7" ht="18.75" customHeight="1" x14ac:dyDescent="0.25">
      <c r="A812" s="171"/>
      <c r="B812" s="171"/>
      <c r="C812" s="171"/>
      <c r="D812" s="171"/>
      <c r="E812" s="287"/>
      <c r="F812" s="171"/>
      <c r="G812" s="171"/>
    </row>
    <row r="813" spans="1:7" ht="18.75" customHeight="1" x14ac:dyDescent="0.25">
      <c r="A813" s="171"/>
      <c r="B813" s="171"/>
      <c r="C813" s="171"/>
      <c r="D813" s="171"/>
      <c r="E813" s="287"/>
      <c r="F813" s="171"/>
      <c r="G813" s="171"/>
    </row>
    <row r="814" spans="1:7" ht="18.75" customHeight="1" x14ac:dyDescent="0.25">
      <c r="A814" s="171"/>
      <c r="B814" s="171"/>
      <c r="C814" s="171"/>
      <c r="D814" s="171"/>
      <c r="E814" s="287"/>
      <c r="F814" s="171"/>
      <c r="G814" s="171"/>
    </row>
    <row r="815" spans="1:7" ht="18.75" customHeight="1" x14ac:dyDescent="0.25">
      <c r="A815" s="171"/>
      <c r="B815" s="171"/>
      <c r="C815" s="171"/>
      <c r="D815" s="171"/>
      <c r="E815" s="287"/>
      <c r="F815" s="171"/>
      <c r="G815" s="171"/>
    </row>
    <row r="816" spans="1:7" ht="18.75" customHeight="1" x14ac:dyDescent="0.25">
      <c r="A816" s="171"/>
      <c r="B816" s="171"/>
      <c r="C816" s="171"/>
      <c r="D816" s="171"/>
      <c r="E816" s="287"/>
      <c r="F816" s="171"/>
      <c r="G816" s="171"/>
    </row>
    <row r="817" spans="1:7" ht="18.75" customHeight="1" x14ac:dyDescent="0.25">
      <c r="A817" s="171"/>
      <c r="B817" s="171"/>
      <c r="C817" s="171"/>
      <c r="D817" s="171"/>
      <c r="E817" s="287"/>
      <c r="F817" s="171"/>
      <c r="G817" s="171"/>
    </row>
    <row r="818" spans="1:7" ht="18.75" customHeight="1" x14ac:dyDescent="0.25">
      <c r="A818" s="171"/>
      <c r="B818" s="171"/>
      <c r="C818" s="171"/>
      <c r="D818" s="171"/>
      <c r="E818" s="287"/>
      <c r="F818" s="171"/>
      <c r="G818" s="171"/>
    </row>
    <row r="819" spans="1:7" ht="18.75" customHeight="1" x14ac:dyDescent="0.25">
      <c r="A819" s="171"/>
      <c r="B819" s="171"/>
      <c r="C819" s="171"/>
      <c r="D819" s="171"/>
      <c r="E819" s="287"/>
      <c r="F819" s="171"/>
      <c r="G819" s="171"/>
    </row>
    <row r="820" spans="1:7" ht="18.75" customHeight="1" x14ac:dyDescent="0.25">
      <c r="A820" s="171"/>
      <c r="B820" s="171"/>
      <c r="C820" s="171"/>
      <c r="D820" s="171"/>
      <c r="E820" s="287"/>
      <c r="F820" s="171"/>
      <c r="G820" s="171"/>
    </row>
    <row r="821" spans="1:7" ht="18.75" customHeight="1" x14ac:dyDescent="0.25">
      <c r="A821" s="171"/>
      <c r="B821" s="171"/>
      <c r="C821" s="171"/>
      <c r="D821" s="171"/>
      <c r="E821" s="287"/>
      <c r="F821" s="171"/>
      <c r="G821" s="171"/>
    </row>
    <row r="822" spans="1:7" ht="18.75" customHeight="1" x14ac:dyDescent="0.25">
      <c r="A822" s="171"/>
      <c r="B822" s="171"/>
      <c r="C822" s="171"/>
      <c r="D822" s="171"/>
      <c r="E822" s="287"/>
      <c r="F822" s="171"/>
      <c r="G822" s="171"/>
    </row>
    <row r="823" spans="1:7" ht="18.75" customHeight="1" x14ac:dyDescent="0.25">
      <c r="A823" s="171"/>
      <c r="B823" s="171"/>
      <c r="C823" s="171"/>
      <c r="D823" s="171"/>
      <c r="E823" s="287"/>
      <c r="F823" s="171"/>
      <c r="G823" s="171"/>
    </row>
    <row r="824" spans="1:7" ht="18.75" customHeight="1" x14ac:dyDescent="0.25">
      <c r="A824" s="171"/>
      <c r="B824" s="171"/>
      <c r="C824" s="171"/>
      <c r="D824" s="171"/>
      <c r="E824" s="287"/>
      <c r="F824" s="171"/>
      <c r="G824" s="171"/>
    </row>
    <row r="825" spans="1:7" ht="18.75" customHeight="1" x14ac:dyDescent="0.25">
      <c r="A825" s="171"/>
      <c r="B825" s="171"/>
      <c r="C825" s="171"/>
      <c r="D825" s="171"/>
      <c r="E825" s="287"/>
      <c r="F825" s="171"/>
      <c r="G825" s="171"/>
    </row>
    <row r="826" spans="1:7" ht="18.75" customHeight="1" x14ac:dyDescent="0.25">
      <c r="A826" s="171"/>
      <c r="B826" s="171"/>
      <c r="C826" s="171"/>
      <c r="D826" s="171"/>
      <c r="E826" s="287"/>
      <c r="F826" s="171"/>
      <c r="G826" s="171"/>
    </row>
    <row r="827" spans="1:7" ht="18.75" customHeight="1" x14ac:dyDescent="0.25">
      <c r="A827" s="171"/>
      <c r="B827" s="171"/>
      <c r="C827" s="171"/>
      <c r="D827" s="171"/>
      <c r="E827" s="287"/>
      <c r="F827" s="171"/>
      <c r="G827" s="171"/>
    </row>
    <row r="828" spans="1:7" ht="18.75" customHeight="1" x14ac:dyDescent="0.25">
      <c r="A828" s="171"/>
      <c r="B828" s="171"/>
      <c r="C828" s="171"/>
      <c r="D828" s="171"/>
      <c r="E828" s="287"/>
      <c r="F828" s="171"/>
      <c r="G828" s="171"/>
    </row>
    <row r="829" spans="1:7" ht="18.75" customHeight="1" x14ac:dyDescent="0.25">
      <c r="A829" s="171"/>
      <c r="B829" s="171"/>
      <c r="C829" s="171"/>
      <c r="D829" s="171"/>
      <c r="E829" s="287"/>
      <c r="F829" s="171"/>
      <c r="G829" s="171"/>
    </row>
    <row r="830" spans="1:7" ht="18.75" customHeight="1" x14ac:dyDescent="0.25">
      <c r="A830" s="171"/>
      <c r="B830" s="171"/>
      <c r="C830" s="171"/>
      <c r="D830" s="171"/>
      <c r="E830" s="287"/>
      <c r="F830" s="171"/>
      <c r="G830" s="171"/>
    </row>
    <row r="831" spans="1:7" ht="18.75" customHeight="1" x14ac:dyDescent="0.25">
      <c r="A831" s="171"/>
      <c r="B831" s="171"/>
      <c r="C831" s="171"/>
      <c r="D831" s="171"/>
      <c r="E831" s="287"/>
      <c r="F831" s="171"/>
      <c r="G831" s="171"/>
    </row>
    <row r="832" spans="1:7" ht="18.75" customHeight="1" x14ac:dyDescent="0.25">
      <c r="A832" s="171"/>
      <c r="B832" s="171"/>
      <c r="C832" s="171"/>
      <c r="D832" s="171"/>
      <c r="E832" s="287"/>
      <c r="F832" s="171"/>
      <c r="G832" s="171"/>
    </row>
    <row r="833" spans="1:7" ht="18.75" customHeight="1" x14ac:dyDescent="0.25">
      <c r="A833" s="171"/>
      <c r="B833" s="171"/>
      <c r="C833" s="171"/>
      <c r="D833" s="171"/>
      <c r="E833" s="287"/>
      <c r="F833" s="171"/>
      <c r="G833" s="171"/>
    </row>
    <row r="834" spans="1:7" ht="18.75" customHeight="1" x14ac:dyDescent="0.25">
      <c r="A834" s="171"/>
      <c r="B834" s="171"/>
      <c r="C834" s="171"/>
      <c r="D834" s="171"/>
      <c r="E834" s="287"/>
      <c r="F834" s="171"/>
      <c r="G834" s="171"/>
    </row>
    <row r="835" spans="1:7" ht="18.75" customHeight="1" x14ac:dyDescent="0.25">
      <c r="A835" s="171"/>
      <c r="B835" s="171"/>
      <c r="C835" s="171"/>
      <c r="D835" s="171"/>
      <c r="E835" s="287"/>
      <c r="F835" s="171"/>
      <c r="G835" s="171"/>
    </row>
    <row r="836" spans="1:7" ht="18.75" customHeight="1" x14ac:dyDescent="0.25">
      <c r="A836" s="171"/>
      <c r="B836" s="171"/>
      <c r="C836" s="171"/>
      <c r="D836" s="171"/>
      <c r="E836" s="287"/>
      <c r="F836" s="171"/>
      <c r="G836" s="171"/>
    </row>
    <row r="837" spans="1:7" ht="18.75" customHeight="1" x14ac:dyDescent="0.25">
      <c r="A837" s="171"/>
      <c r="B837" s="171"/>
      <c r="C837" s="171"/>
      <c r="D837" s="171"/>
      <c r="E837" s="287"/>
      <c r="F837" s="171"/>
      <c r="G837" s="171"/>
    </row>
    <row r="838" spans="1:7" ht="18.75" customHeight="1" x14ac:dyDescent="0.25">
      <c r="A838" s="171"/>
      <c r="B838" s="171"/>
      <c r="C838" s="171"/>
      <c r="D838" s="171"/>
      <c r="E838" s="287"/>
      <c r="F838" s="171"/>
      <c r="G838" s="171"/>
    </row>
    <row r="839" spans="1:7" ht="18.75" customHeight="1" x14ac:dyDescent="0.25">
      <c r="A839" s="171"/>
      <c r="B839" s="171"/>
      <c r="C839" s="171"/>
      <c r="D839" s="171"/>
      <c r="E839" s="287"/>
      <c r="F839" s="171"/>
      <c r="G839" s="171"/>
    </row>
    <row r="840" spans="1:7" ht="18.75" customHeight="1" x14ac:dyDescent="0.25">
      <c r="A840" s="171"/>
      <c r="B840" s="171"/>
      <c r="C840" s="171"/>
      <c r="D840" s="171"/>
      <c r="E840" s="287"/>
      <c r="F840" s="171"/>
      <c r="G840" s="171"/>
    </row>
    <row r="841" spans="1:7" ht="18.75" customHeight="1" x14ac:dyDescent="0.25">
      <c r="A841" s="171"/>
      <c r="B841" s="171"/>
      <c r="C841" s="171"/>
      <c r="D841" s="171"/>
      <c r="E841" s="287"/>
      <c r="F841" s="171"/>
      <c r="G841" s="171"/>
    </row>
    <row r="842" spans="1:7" ht="18.75" customHeight="1" x14ac:dyDescent="0.25">
      <c r="A842" s="171"/>
      <c r="B842" s="171"/>
      <c r="C842" s="171"/>
      <c r="D842" s="171"/>
      <c r="E842" s="287"/>
      <c r="F842" s="171"/>
      <c r="G842" s="171"/>
    </row>
    <row r="843" spans="1:7" ht="18.75" customHeight="1" x14ac:dyDescent="0.25">
      <c r="A843" s="171"/>
      <c r="B843" s="171"/>
      <c r="C843" s="171"/>
      <c r="D843" s="171"/>
      <c r="E843" s="287"/>
      <c r="F843" s="171"/>
      <c r="G843" s="171"/>
    </row>
    <row r="844" spans="1:7" ht="18.75" customHeight="1" x14ac:dyDescent="0.25">
      <c r="A844" s="171"/>
      <c r="B844" s="171"/>
      <c r="C844" s="171"/>
      <c r="D844" s="171"/>
      <c r="E844" s="287"/>
      <c r="F844" s="171"/>
      <c r="G844" s="171"/>
    </row>
    <row r="845" spans="1:7" ht="18.75" customHeight="1" x14ac:dyDescent="0.25">
      <c r="A845" s="171"/>
      <c r="B845" s="171"/>
      <c r="C845" s="171"/>
      <c r="D845" s="171"/>
      <c r="E845" s="287"/>
      <c r="F845" s="171"/>
      <c r="G845" s="171"/>
    </row>
    <row r="846" spans="1:7" ht="18.75" customHeight="1" x14ac:dyDescent="0.25">
      <c r="A846" s="171"/>
      <c r="B846" s="171"/>
      <c r="C846" s="171"/>
      <c r="D846" s="171"/>
      <c r="E846" s="287"/>
      <c r="F846" s="171"/>
      <c r="G846" s="171"/>
    </row>
    <row r="847" spans="1:7" ht="18.75" customHeight="1" x14ac:dyDescent="0.25">
      <c r="A847" s="171"/>
      <c r="B847" s="171"/>
      <c r="C847" s="171"/>
      <c r="D847" s="171"/>
      <c r="E847" s="287"/>
      <c r="F847" s="171"/>
      <c r="G847" s="171"/>
    </row>
    <row r="848" spans="1:7" ht="18.75" customHeight="1" x14ac:dyDescent="0.25">
      <c r="A848" s="171"/>
      <c r="B848" s="171"/>
      <c r="C848" s="171"/>
      <c r="D848" s="171"/>
      <c r="E848" s="287"/>
      <c r="F848" s="171"/>
      <c r="G848" s="171"/>
    </row>
    <row r="849" spans="1:7" ht="18.75" customHeight="1" x14ac:dyDescent="0.25">
      <c r="A849" s="171"/>
      <c r="B849" s="171"/>
      <c r="C849" s="171"/>
      <c r="D849" s="171"/>
      <c r="E849" s="287"/>
      <c r="F849" s="171"/>
      <c r="G849" s="171"/>
    </row>
    <row r="850" spans="1:7" ht="18.75" customHeight="1" x14ac:dyDescent="0.25">
      <c r="A850" s="171"/>
      <c r="B850" s="171"/>
      <c r="C850" s="171"/>
      <c r="D850" s="171"/>
      <c r="E850" s="287"/>
      <c r="F850" s="171"/>
      <c r="G850" s="171"/>
    </row>
    <row r="851" spans="1:7" ht="18.75" customHeight="1" x14ac:dyDescent="0.25">
      <c r="A851" s="171"/>
      <c r="B851" s="171"/>
      <c r="C851" s="171"/>
      <c r="D851" s="171"/>
      <c r="E851" s="287"/>
      <c r="F851" s="171"/>
      <c r="G851" s="171"/>
    </row>
    <row r="852" spans="1:7" ht="18.75" customHeight="1" x14ac:dyDescent="0.25">
      <c r="A852" s="171"/>
      <c r="B852" s="171"/>
      <c r="C852" s="171"/>
      <c r="D852" s="171"/>
      <c r="E852" s="287"/>
      <c r="F852" s="171"/>
      <c r="G852" s="171"/>
    </row>
    <row r="853" spans="1:7" ht="18.75" customHeight="1" x14ac:dyDescent="0.25">
      <c r="A853" s="171"/>
      <c r="B853" s="171"/>
      <c r="C853" s="171"/>
      <c r="D853" s="171"/>
      <c r="E853" s="287"/>
      <c r="F853" s="171"/>
      <c r="G853" s="171"/>
    </row>
    <row r="854" spans="1:7" ht="18.75" customHeight="1" x14ac:dyDescent="0.25">
      <c r="A854" s="171"/>
      <c r="B854" s="171"/>
      <c r="C854" s="171"/>
      <c r="D854" s="171"/>
      <c r="E854" s="287"/>
      <c r="F854" s="171"/>
      <c r="G854" s="171"/>
    </row>
    <row r="855" spans="1:7" ht="18.75" customHeight="1" x14ac:dyDescent="0.25">
      <c r="A855" s="171"/>
      <c r="B855" s="171"/>
      <c r="C855" s="171"/>
      <c r="D855" s="171"/>
      <c r="E855" s="287"/>
      <c r="F855" s="171"/>
      <c r="G855" s="171"/>
    </row>
    <row r="856" spans="1:7" ht="18.75" customHeight="1" x14ac:dyDescent="0.25">
      <c r="A856" s="171"/>
      <c r="B856" s="171"/>
      <c r="C856" s="171"/>
      <c r="D856" s="171"/>
      <c r="E856" s="287"/>
      <c r="F856" s="171"/>
      <c r="G856" s="171"/>
    </row>
    <row r="857" spans="1:7" ht="18.75" customHeight="1" x14ac:dyDescent="0.25">
      <c r="A857" s="171"/>
      <c r="B857" s="171"/>
      <c r="C857" s="171"/>
      <c r="D857" s="171"/>
      <c r="E857" s="287"/>
      <c r="F857" s="171"/>
      <c r="G857" s="171"/>
    </row>
    <row r="858" spans="1:7" ht="18.75" customHeight="1" x14ac:dyDescent="0.25">
      <c r="A858" s="171"/>
      <c r="B858" s="171"/>
      <c r="C858" s="171"/>
      <c r="D858" s="171"/>
      <c r="E858" s="287"/>
      <c r="F858" s="171"/>
      <c r="G858" s="171"/>
    </row>
    <row r="859" spans="1:7" ht="18.75" customHeight="1" x14ac:dyDescent="0.25">
      <c r="A859" s="171"/>
      <c r="B859" s="171"/>
      <c r="C859" s="171"/>
      <c r="D859" s="171"/>
      <c r="E859" s="287"/>
      <c r="F859" s="171"/>
      <c r="G859" s="171"/>
    </row>
    <row r="860" spans="1:7" ht="18.75" customHeight="1" x14ac:dyDescent="0.25">
      <c r="A860" s="171"/>
      <c r="B860" s="171"/>
      <c r="C860" s="171"/>
      <c r="D860" s="171"/>
      <c r="E860" s="287"/>
      <c r="F860" s="171"/>
      <c r="G860" s="171"/>
    </row>
    <row r="861" spans="1:7" ht="18.75" customHeight="1" x14ac:dyDescent="0.25">
      <c r="A861" s="171"/>
      <c r="B861" s="171"/>
      <c r="C861" s="171"/>
      <c r="D861" s="171"/>
      <c r="E861" s="287"/>
      <c r="F861" s="171"/>
      <c r="G861" s="171"/>
    </row>
    <row r="862" spans="1:7" ht="18.75" customHeight="1" x14ac:dyDescent="0.25">
      <c r="A862" s="171"/>
      <c r="B862" s="171"/>
      <c r="C862" s="171"/>
      <c r="D862" s="171"/>
      <c r="E862" s="287"/>
      <c r="F862" s="171"/>
      <c r="G862" s="171"/>
    </row>
    <row r="863" spans="1:7" ht="18.75" customHeight="1" x14ac:dyDescent="0.25">
      <c r="A863" s="171"/>
      <c r="B863" s="171"/>
      <c r="C863" s="171"/>
      <c r="D863" s="171"/>
      <c r="E863" s="287"/>
      <c r="F863" s="171"/>
      <c r="G863" s="171"/>
    </row>
    <row r="864" spans="1:7" ht="18.75" customHeight="1" x14ac:dyDescent="0.25">
      <c r="A864" s="171"/>
      <c r="B864" s="171"/>
      <c r="C864" s="171"/>
      <c r="D864" s="171"/>
      <c r="E864" s="287"/>
      <c r="F864" s="171"/>
      <c r="G864" s="171"/>
    </row>
    <row r="865" spans="1:7" ht="18.75" customHeight="1" x14ac:dyDescent="0.25">
      <c r="A865" s="171"/>
      <c r="B865" s="171"/>
      <c r="C865" s="171"/>
      <c r="D865" s="171"/>
      <c r="E865" s="287"/>
      <c r="F865" s="171"/>
      <c r="G865" s="171"/>
    </row>
    <row r="866" spans="1:7" ht="18.75" customHeight="1" x14ac:dyDescent="0.25">
      <c r="A866" s="171"/>
      <c r="B866" s="171"/>
      <c r="C866" s="171"/>
      <c r="D866" s="171"/>
      <c r="E866" s="287"/>
      <c r="F866" s="171"/>
      <c r="G866" s="171"/>
    </row>
    <row r="867" spans="1:7" ht="18.75" customHeight="1" x14ac:dyDescent="0.25">
      <c r="A867" s="171"/>
      <c r="B867" s="171"/>
      <c r="C867" s="171"/>
      <c r="D867" s="171"/>
      <c r="E867" s="287"/>
      <c r="F867" s="171"/>
      <c r="G867" s="171"/>
    </row>
    <row r="868" spans="1:7" ht="18.75" customHeight="1" x14ac:dyDescent="0.25">
      <c r="A868" s="171"/>
      <c r="B868" s="171"/>
      <c r="C868" s="171"/>
      <c r="D868" s="171"/>
      <c r="E868" s="287"/>
      <c r="F868" s="171"/>
      <c r="G868" s="171"/>
    </row>
    <row r="869" spans="1:7" ht="18.75" customHeight="1" x14ac:dyDescent="0.25">
      <c r="A869" s="171"/>
      <c r="B869" s="171"/>
      <c r="C869" s="171"/>
      <c r="D869" s="171"/>
      <c r="E869" s="287"/>
      <c r="F869" s="171"/>
      <c r="G869" s="171"/>
    </row>
    <row r="870" spans="1:7" ht="18.75" customHeight="1" x14ac:dyDescent="0.25">
      <c r="A870" s="171"/>
      <c r="B870" s="171"/>
      <c r="C870" s="171"/>
      <c r="D870" s="171"/>
      <c r="E870" s="287"/>
      <c r="F870" s="171"/>
      <c r="G870" s="171"/>
    </row>
    <row r="871" spans="1:7" ht="18.75" customHeight="1" x14ac:dyDescent="0.25">
      <c r="A871" s="171"/>
      <c r="B871" s="171"/>
      <c r="C871" s="171"/>
      <c r="D871" s="171"/>
      <c r="E871" s="287"/>
      <c r="F871" s="171"/>
      <c r="G871" s="171"/>
    </row>
    <row r="872" spans="1:7" ht="18.75" customHeight="1" x14ac:dyDescent="0.25">
      <c r="A872" s="171"/>
      <c r="B872" s="171"/>
      <c r="C872" s="171"/>
      <c r="D872" s="171"/>
      <c r="E872" s="287"/>
      <c r="F872" s="171"/>
      <c r="G872" s="171"/>
    </row>
    <row r="873" spans="1:7" ht="18.75" customHeight="1" x14ac:dyDescent="0.25">
      <c r="A873" s="171"/>
      <c r="B873" s="171"/>
      <c r="C873" s="171"/>
      <c r="D873" s="171"/>
      <c r="E873" s="287"/>
      <c r="F873" s="171"/>
      <c r="G873" s="171"/>
    </row>
    <row r="874" spans="1:7" ht="18.75" customHeight="1" x14ac:dyDescent="0.25">
      <c r="A874" s="171"/>
      <c r="B874" s="171"/>
      <c r="C874" s="171"/>
      <c r="D874" s="171"/>
      <c r="E874" s="287"/>
      <c r="F874" s="171"/>
      <c r="G874" s="171"/>
    </row>
    <row r="875" spans="1:7" ht="18.75" customHeight="1" x14ac:dyDescent="0.25">
      <c r="A875" s="171"/>
      <c r="B875" s="171"/>
      <c r="C875" s="171"/>
      <c r="D875" s="171"/>
      <c r="E875" s="287"/>
      <c r="F875" s="171"/>
      <c r="G875" s="171"/>
    </row>
    <row r="876" spans="1:7" ht="18.75" customHeight="1" x14ac:dyDescent="0.25">
      <c r="A876" s="171"/>
      <c r="B876" s="171"/>
      <c r="C876" s="171"/>
      <c r="D876" s="171"/>
      <c r="E876" s="287"/>
      <c r="F876" s="171"/>
      <c r="G876" s="171"/>
    </row>
    <row r="877" spans="1:7" ht="18.75" customHeight="1" x14ac:dyDescent="0.25">
      <c r="A877" s="171"/>
      <c r="B877" s="171"/>
      <c r="C877" s="171"/>
      <c r="D877" s="171"/>
      <c r="E877" s="287"/>
      <c r="F877" s="171"/>
      <c r="G877" s="171"/>
    </row>
    <row r="878" spans="1:7" ht="18.75" customHeight="1" x14ac:dyDescent="0.25">
      <c r="A878" s="171"/>
      <c r="B878" s="171"/>
      <c r="C878" s="171"/>
      <c r="D878" s="171"/>
      <c r="E878" s="287"/>
      <c r="F878" s="171"/>
      <c r="G878" s="171"/>
    </row>
    <row r="879" spans="1:7" ht="18.75" customHeight="1" x14ac:dyDescent="0.25">
      <c r="A879" s="171"/>
      <c r="B879" s="171"/>
      <c r="C879" s="171"/>
      <c r="D879" s="171"/>
      <c r="E879" s="287"/>
      <c r="F879" s="171"/>
      <c r="G879" s="171"/>
    </row>
    <row r="880" spans="1:7" ht="18.75" customHeight="1" x14ac:dyDescent="0.25">
      <c r="A880" s="171"/>
      <c r="B880" s="171"/>
      <c r="C880" s="171"/>
      <c r="D880" s="171"/>
      <c r="E880" s="287"/>
      <c r="F880" s="171"/>
      <c r="G880" s="171"/>
    </row>
    <row r="881" spans="1:7" ht="18.75" customHeight="1" x14ac:dyDescent="0.25">
      <c r="A881" s="171"/>
      <c r="B881" s="171"/>
      <c r="C881" s="171"/>
      <c r="D881" s="171"/>
      <c r="E881" s="287"/>
      <c r="F881" s="171"/>
      <c r="G881" s="171"/>
    </row>
    <row r="882" spans="1:7" ht="18.75" customHeight="1" x14ac:dyDescent="0.25">
      <c r="A882" s="171"/>
      <c r="B882" s="171"/>
      <c r="C882" s="171"/>
      <c r="D882" s="171"/>
      <c r="E882" s="287"/>
      <c r="F882" s="171"/>
      <c r="G882" s="171"/>
    </row>
    <row r="883" spans="1:7" ht="18.75" customHeight="1" x14ac:dyDescent="0.25">
      <c r="A883" s="171"/>
      <c r="B883" s="171"/>
      <c r="C883" s="171"/>
      <c r="D883" s="171"/>
      <c r="E883" s="287"/>
      <c r="F883" s="171"/>
      <c r="G883" s="171"/>
    </row>
    <row r="884" spans="1:7" ht="18.75" customHeight="1" x14ac:dyDescent="0.25">
      <c r="A884" s="171"/>
      <c r="B884" s="171"/>
      <c r="C884" s="171"/>
      <c r="D884" s="171"/>
      <c r="E884" s="287"/>
      <c r="F884" s="171"/>
      <c r="G884" s="171"/>
    </row>
    <row r="885" spans="1:7" ht="18.75" customHeight="1" x14ac:dyDescent="0.25">
      <c r="A885" s="171"/>
      <c r="B885" s="171"/>
      <c r="C885" s="171"/>
      <c r="D885" s="171"/>
      <c r="E885" s="287"/>
      <c r="F885" s="171"/>
      <c r="G885" s="171"/>
    </row>
    <row r="886" spans="1:7" ht="18.75" customHeight="1" x14ac:dyDescent="0.25">
      <c r="A886" s="171"/>
      <c r="B886" s="171"/>
      <c r="C886" s="171"/>
      <c r="D886" s="171"/>
      <c r="E886" s="287"/>
      <c r="F886" s="171"/>
      <c r="G886" s="171"/>
    </row>
    <row r="887" spans="1:7" ht="18.75" customHeight="1" x14ac:dyDescent="0.25">
      <c r="A887" s="171"/>
      <c r="B887" s="171"/>
      <c r="C887" s="171"/>
      <c r="D887" s="171"/>
      <c r="E887" s="287"/>
      <c r="F887" s="171"/>
      <c r="G887" s="171"/>
    </row>
    <row r="888" spans="1:7" ht="18.75" customHeight="1" x14ac:dyDescent="0.25">
      <c r="A888" s="171"/>
      <c r="B888" s="171"/>
      <c r="C888" s="171"/>
      <c r="D888" s="171"/>
      <c r="E888" s="287"/>
      <c r="F888" s="171"/>
      <c r="G888" s="171"/>
    </row>
    <row r="889" spans="1:7" ht="18.75" customHeight="1" x14ac:dyDescent="0.25">
      <c r="A889" s="171"/>
      <c r="B889" s="171"/>
      <c r="C889" s="171"/>
      <c r="D889" s="171"/>
      <c r="E889" s="287"/>
      <c r="F889" s="171"/>
      <c r="G889" s="171"/>
    </row>
    <row r="890" spans="1:7" ht="18.75" customHeight="1" x14ac:dyDescent="0.25">
      <c r="A890" s="171"/>
      <c r="B890" s="171"/>
      <c r="C890" s="171"/>
      <c r="D890" s="171"/>
      <c r="E890" s="287"/>
      <c r="F890" s="171"/>
      <c r="G890" s="171"/>
    </row>
    <row r="891" spans="1:7" ht="18.75" customHeight="1" x14ac:dyDescent="0.25">
      <c r="A891" s="171"/>
      <c r="B891" s="171"/>
      <c r="C891" s="171"/>
      <c r="D891" s="171"/>
      <c r="E891" s="287"/>
      <c r="F891" s="171"/>
      <c r="G891" s="171"/>
    </row>
    <row r="892" spans="1:7" ht="18.75" customHeight="1" x14ac:dyDescent="0.25">
      <c r="A892" s="171"/>
      <c r="B892" s="171"/>
      <c r="C892" s="171"/>
      <c r="D892" s="171"/>
      <c r="E892" s="287"/>
      <c r="F892" s="171"/>
      <c r="G892" s="171"/>
    </row>
    <row r="893" spans="1:7" ht="18.75" customHeight="1" x14ac:dyDescent="0.25">
      <c r="A893" s="171"/>
      <c r="B893" s="171"/>
      <c r="C893" s="171"/>
      <c r="D893" s="171"/>
      <c r="E893" s="287"/>
      <c r="F893" s="171"/>
      <c r="G893" s="171"/>
    </row>
    <row r="894" spans="1:7" ht="18.75" customHeight="1" x14ac:dyDescent="0.25">
      <c r="A894" s="171"/>
      <c r="B894" s="171"/>
      <c r="C894" s="171"/>
      <c r="D894" s="171"/>
      <c r="E894" s="287"/>
      <c r="F894" s="171"/>
      <c r="G894" s="171"/>
    </row>
    <row r="895" spans="1:7" ht="18.75" customHeight="1" x14ac:dyDescent="0.25">
      <c r="A895" s="171"/>
      <c r="B895" s="171"/>
      <c r="C895" s="171"/>
      <c r="D895" s="171"/>
      <c r="E895" s="287"/>
      <c r="F895" s="171"/>
      <c r="G895" s="171"/>
    </row>
    <row r="896" spans="1:7" ht="18.75" customHeight="1" x14ac:dyDescent="0.25">
      <c r="A896" s="171"/>
      <c r="B896" s="171"/>
      <c r="C896" s="171"/>
      <c r="D896" s="171"/>
      <c r="E896" s="287"/>
      <c r="F896" s="171"/>
      <c r="G896" s="171"/>
    </row>
    <row r="897" spans="1:7" ht="18.75" customHeight="1" x14ac:dyDescent="0.25">
      <c r="A897" s="171"/>
      <c r="B897" s="171"/>
      <c r="C897" s="171"/>
      <c r="D897" s="171"/>
      <c r="E897" s="287"/>
      <c r="F897" s="171"/>
      <c r="G897" s="171"/>
    </row>
    <row r="898" spans="1:7" ht="18.75" customHeight="1" x14ac:dyDescent="0.25">
      <c r="A898" s="171"/>
      <c r="B898" s="171"/>
      <c r="C898" s="171"/>
      <c r="D898" s="171"/>
      <c r="E898" s="287"/>
      <c r="F898" s="171"/>
      <c r="G898" s="171"/>
    </row>
    <row r="899" spans="1:7" ht="18.75" customHeight="1" x14ac:dyDescent="0.25">
      <c r="A899" s="171"/>
      <c r="B899" s="171"/>
      <c r="C899" s="171"/>
      <c r="D899" s="171"/>
      <c r="E899" s="287"/>
      <c r="F899" s="171"/>
      <c r="G899" s="171"/>
    </row>
    <row r="900" spans="1:7" ht="18.75" customHeight="1" x14ac:dyDescent="0.25">
      <c r="A900" s="171"/>
      <c r="B900" s="171"/>
      <c r="C900" s="171"/>
      <c r="D900" s="171"/>
      <c r="E900" s="287"/>
      <c r="F900" s="171"/>
      <c r="G900" s="171"/>
    </row>
    <row r="901" spans="1:7" ht="18.75" customHeight="1" x14ac:dyDescent="0.25">
      <c r="A901" s="171"/>
      <c r="B901" s="171"/>
      <c r="C901" s="171"/>
      <c r="D901" s="171"/>
      <c r="E901" s="287"/>
      <c r="F901" s="171"/>
      <c r="G901" s="171"/>
    </row>
    <row r="902" spans="1:7" ht="18.75" customHeight="1" x14ac:dyDescent="0.25">
      <c r="A902" s="171"/>
      <c r="B902" s="171"/>
      <c r="C902" s="171"/>
      <c r="D902" s="171"/>
      <c r="E902" s="287"/>
      <c r="F902" s="171"/>
      <c r="G902" s="171"/>
    </row>
    <row r="903" spans="1:7" ht="18.75" customHeight="1" x14ac:dyDescent="0.25">
      <c r="A903" s="171"/>
      <c r="B903" s="171"/>
      <c r="C903" s="171"/>
      <c r="D903" s="171"/>
      <c r="E903" s="287"/>
      <c r="F903" s="171"/>
      <c r="G903" s="171"/>
    </row>
    <row r="904" spans="1:7" ht="18.75" customHeight="1" x14ac:dyDescent="0.25">
      <c r="A904" s="171"/>
      <c r="B904" s="171"/>
      <c r="C904" s="171"/>
      <c r="D904" s="171"/>
      <c r="E904" s="287"/>
      <c r="F904" s="171"/>
      <c r="G904" s="171"/>
    </row>
    <row r="905" spans="1:7" ht="18.75" customHeight="1" x14ac:dyDescent="0.25">
      <c r="A905" s="171"/>
      <c r="B905" s="171"/>
      <c r="C905" s="171"/>
      <c r="D905" s="171"/>
      <c r="E905" s="287"/>
      <c r="F905" s="171"/>
      <c r="G905" s="171"/>
    </row>
    <row r="906" spans="1:7" ht="18.75" customHeight="1" x14ac:dyDescent="0.25">
      <c r="A906" s="171"/>
      <c r="B906" s="171"/>
      <c r="C906" s="171"/>
      <c r="D906" s="171"/>
      <c r="E906" s="287"/>
      <c r="F906" s="171"/>
      <c r="G906" s="171"/>
    </row>
    <row r="907" spans="1:7" ht="18.75" customHeight="1" x14ac:dyDescent="0.25">
      <c r="A907" s="171"/>
      <c r="B907" s="171"/>
      <c r="C907" s="171"/>
      <c r="D907" s="171"/>
      <c r="E907" s="287"/>
      <c r="F907" s="171"/>
      <c r="G907" s="171"/>
    </row>
    <row r="908" spans="1:7" ht="18.75" customHeight="1" x14ac:dyDescent="0.25">
      <c r="A908" s="171"/>
      <c r="B908" s="171"/>
      <c r="C908" s="171"/>
      <c r="D908" s="171"/>
      <c r="E908" s="287"/>
      <c r="F908" s="171"/>
      <c r="G908" s="171"/>
    </row>
    <row r="909" spans="1:7" ht="18.75" customHeight="1" x14ac:dyDescent="0.25">
      <c r="A909" s="171"/>
      <c r="B909" s="171"/>
      <c r="C909" s="171"/>
      <c r="D909" s="171"/>
      <c r="E909" s="287"/>
      <c r="F909" s="171"/>
      <c r="G909" s="171"/>
    </row>
    <row r="910" spans="1:7" ht="18.75" customHeight="1" x14ac:dyDescent="0.25">
      <c r="A910" s="171"/>
      <c r="B910" s="171"/>
      <c r="C910" s="171"/>
      <c r="D910" s="171"/>
      <c r="E910" s="287"/>
      <c r="F910" s="171"/>
      <c r="G910" s="171"/>
    </row>
    <row r="911" spans="1:7" ht="18.75" customHeight="1" x14ac:dyDescent="0.25">
      <c r="A911" s="171"/>
      <c r="B911" s="171"/>
      <c r="C911" s="171"/>
      <c r="D911" s="171"/>
      <c r="E911" s="287"/>
      <c r="F911" s="171"/>
      <c r="G911" s="171"/>
    </row>
    <row r="912" spans="1:7" ht="18.75" customHeight="1" x14ac:dyDescent="0.25">
      <c r="A912" s="171"/>
      <c r="B912" s="171"/>
      <c r="C912" s="171"/>
      <c r="D912" s="171"/>
      <c r="E912" s="287"/>
      <c r="F912" s="171"/>
      <c r="G912" s="171"/>
    </row>
    <row r="913" spans="1:7" ht="18.75" customHeight="1" x14ac:dyDescent="0.25">
      <c r="A913" s="171"/>
      <c r="B913" s="171"/>
      <c r="C913" s="171"/>
      <c r="D913" s="171"/>
      <c r="E913" s="287"/>
      <c r="F913" s="171"/>
      <c r="G913" s="171"/>
    </row>
    <row r="914" spans="1:7" ht="18.75" customHeight="1" x14ac:dyDescent="0.25">
      <c r="A914" s="171"/>
      <c r="B914" s="171"/>
      <c r="C914" s="171"/>
      <c r="D914" s="171"/>
      <c r="E914" s="287"/>
      <c r="F914" s="171"/>
      <c r="G914" s="171"/>
    </row>
    <row r="915" spans="1:7" ht="18.75" customHeight="1" x14ac:dyDescent="0.25">
      <c r="A915" s="171"/>
      <c r="B915" s="171"/>
      <c r="C915" s="171"/>
      <c r="D915" s="171"/>
      <c r="E915" s="287"/>
      <c r="F915" s="171"/>
      <c r="G915" s="171"/>
    </row>
    <row r="916" spans="1:7" ht="18.75" customHeight="1" x14ac:dyDescent="0.25">
      <c r="A916" s="171"/>
      <c r="B916" s="171"/>
      <c r="C916" s="171"/>
      <c r="D916" s="171"/>
      <c r="E916" s="287"/>
      <c r="F916" s="171"/>
      <c r="G916" s="171"/>
    </row>
    <row r="917" spans="1:7" ht="18.75" customHeight="1" x14ac:dyDescent="0.25">
      <c r="A917" s="171"/>
      <c r="B917" s="171"/>
      <c r="C917" s="171"/>
      <c r="D917" s="171"/>
      <c r="E917" s="287"/>
      <c r="F917" s="171"/>
      <c r="G917" s="171"/>
    </row>
    <row r="918" spans="1:7" ht="18.75" customHeight="1" x14ac:dyDescent="0.25">
      <c r="A918" s="171"/>
      <c r="B918" s="171"/>
      <c r="C918" s="171"/>
      <c r="D918" s="171"/>
      <c r="E918" s="287"/>
      <c r="F918" s="171"/>
      <c r="G918" s="171"/>
    </row>
    <row r="919" spans="1:7" ht="18.75" customHeight="1" x14ac:dyDescent="0.25">
      <c r="A919" s="171"/>
      <c r="B919" s="171"/>
      <c r="C919" s="171"/>
      <c r="D919" s="171"/>
      <c r="E919" s="287"/>
      <c r="F919" s="171"/>
      <c r="G919" s="171"/>
    </row>
    <row r="920" spans="1:7" ht="18.75" customHeight="1" x14ac:dyDescent="0.25">
      <c r="A920" s="171"/>
      <c r="B920" s="171"/>
      <c r="C920" s="171"/>
      <c r="D920" s="171"/>
      <c r="E920" s="287"/>
      <c r="F920" s="171"/>
      <c r="G920" s="171"/>
    </row>
    <row r="921" spans="1:7" ht="18.75" customHeight="1" x14ac:dyDescent="0.25">
      <c r="A921" s="171"/>
      <c r="B921" s="171"/>
      <c r="C921" s="171"/>
      <c r="D921" s="171"/>
      <c r="E921" s="287"/>
      <c r="F921" s="171"/>
      <c r="G921" s="171"/>
    </row>
    <row r="922" spans="1:7" ht="18.75" customHeight="1" x14ac:dyDescent="0.25">
      <c r="A922" s="171"/>
      <c r="B922" s="171"/>
      <c r="C922" s="171"/>
      <c r="D922" s="171"/>
      <c r="E922" s="287"/>
      <c r="F922" s="171"/>
      <c r="G922" s="171"/>
    </row>
    <row r="923" spans="1:7" ht="18.75" customHeight="1" x14ac:dyDescent="0.25">
      <c r="A923" s="171"/>
      <c r="B923" s="171"/>
      <c r="C923" s="171"/>
      <c r="D923" s="171"/>
      <c r="E923" s="287"/>
      <c r="F923" s="171"/>
      <c r="G923" s="171"/>
    </row>
    <row r="924" spans="1:7" ht="18.75" customHeight="1" x14ac:dyDescent="0.25">
      <c r="A924" s="171"/>
      <c r="B924" s="171"/>
      <c r="C924" s="171"/>
      <c r="D924" s="171"/>
      <c r="E924" s="287"/>
      <c r="F924" s="171"/>
      <c r="G924" s="171"/>
    </row>
    <row r="925" spans="1:7" ht="18.75" customHeight="1" x14ac:dyDescent="0.25">
      <c r="A925" s="171"/>
      <c r="B925" s="171"/>
      <c r="C925" s="171"/>
      <c r="D925" s="171"/>
      <c r="E925" s="287"/>
      <c r="F925" s="171"/>
      <c r="G925" s="171"/>
    </row>
    <row r="926" spans="1:7" ht="18.75" customHeight="1" x14ac:dyDescent="0.25">
      <c r="A926" s="171"/>
      <c r="B926" s="171"/>
      <c r="C926" s="171"/>
      <c r="D926" s="171"/>
      <c r="E926" s="287"/>
      <c r="F926" s="171"/>
      <c r="G926" s="171"/>
    </row>
    <row r="927" spans="1:7" ht="18.75" customHeight="1" x14ac:dyDescent="0.25">
      <c r="A927" s="171"/>
      <c r="B927" s="171"/>
      <c r="C927" s="171"/>
      <c r="D927" s="171"/>
      <c r="E927" s="287"/>
      <c r="F927" s="171"/>
      <c r="G927" s="171"/>
    </row>
    <row r="928" spans="1:7" ht="18.75" customHeight="1" x14ac:dyDescent="0.25">
      <c r="A928" s="171"/>
      <c r="B928" s="171"/>
      <c r="C928" s="171"/>
      <c r="D928" s="171"/>
      <c r="E928" s="287"/>
      <c r="F928" s="171"/>
      <c r="G928" s="171"/>
    </row>
    <row r="929" spans="1:7" ht="18.75" customHeight="1" x14ac:dyDescent="0.25">
      <c r="A929" s="171"/>
      <c r="B929" s="171"/>
      <c r="C929" s="171"/>
      <c r="D929" s="171"/>
      <c r="E929" s="287"/>
      <c r="F929" s="171"/>
      <c r="G929" s="171"/>
    </row>
    <row r="930" spans="1:7" ht="18.75" customHeight="1" x14ac:dyDescent="0.25">
      <c r="A930" s="171"/>
      <c r="B930" s="171"/>
      <c r="C930" s="171"/>
      <c r="D930" s="171"/>
      <c r="E930" s="287"/>
      <c r="F930" s="171"/>
      <c r="G930" s="171"/>
    </row>
    <row r="931" spans="1:7" ht="18.75" customHeight="1" x14ac:dyDescent="0.25">
      <c r="A931" s="171"/>
      <c r="B931" s="171"/>
      <c r="C931" s="171"/>
      <c r="D931" s="171"/>
      <c r="E931" s="287"/>
      <c r="F931" s="171"/>
      <c r="G931" s="171"/>
    </row>
    <row r="932" spans="1:7" ht="18.75" customHeight="1" x14ac:dyDescent="0.25">
      <c r="A932" s="171"/>
      <c r="B932" s="171"/>
      <c r="C932" s="171"/>
      <c r="D932" s="171"/>
      <c r="E932" s="287"/>
      <c r="F932" s="171"/>
      <c r="G932" s="171"/>
    </row>
    <row r="933" spans="1:7" ht="18.75" customHeight="1" x14ac:dyDescent="0.25">
      <c r="A933" s="171"/>
      <c r="B933" s="171"/>
      <c r="C933" s="171"/>
      <c r="D933" s="171"/>
      <c r="E933" s="287"/>
      <c r="F933" s="171"/>
      <c r="G933" s="171"/>
    </row>
    <row r="934" spans="1:7" ht="18.75" customHeight="1" x14ac:dyDescent="0.25">
      <c r="A934" s="171"/>
      <c r="B934" s="171"/>
      <c r="C934" s="171"/>
      <c r="D934" s="171"/>
      <c r="E934" s="287"/>
      <c r="F934" s="171"/>
      <c r="G934" s="171"/>
    </row>
    <row r="935" spans="1:7" ht="18.75" customHeight="1" x14ac:dyDescent="0.25">
      <c r="A935" s="171"/>
      <c r="B935" s="171"/>
      <c r="C935" s="171"/>
      <c r="D935" s="171"/>
      <c r="E935" s="287"/>
      <c r="F935" s="171"/>
      <c r="G935" s="171"/>
    </row>
    <row r="936" spans="1:7" ht="18.75" customHeight="1" x14ac:dyDescent="0.25">
      <c r="A936" s="171"/>
      <c r="B936" s="171"/>
      <c r="C936" s="171"/>
      <c r="D936" s="171"/>
      <c r="E936" s="287"/>
      <c r="F936" s="171"/>
      <c r="G936" s="171"/>
    </row>
    <row r="937" spans="1:7" ht="18.75" customHeight="1" x14ac:dyDescent="0.25">
      <c r="A937" s="171"/>
      <c r="B937" s="171"/>
      <c r="C937" s="171"/>
      <c r="D937" s="171"/>
      <c r="E937" s="287"/>
      <c r="F937" s="171"/>
      <c r="G937" s="171"/>
    </row>
    <row r="938" spans="1:7" ht="18.75" customHeight="1" x14ac:dyDescent="0.25">
      <c r="A938" s="171"/>
      <c r="B938" s="171"/>
      <c r="C938" s="171"/>
      <c r="D938" s="171"/>
      <c r="E938" s="287"/>
      <c r="F938" s="171"/>
      <c r="G938" s="171"/>
    </row>
    <row r="939" spans="1:7" ht="18.75" customHeight="1" x14ac:dyDescent="0.25">
      <c r="A939" s="171"/>
      <c r="B939" s="171"/>
      <c r="C939" s="171"/>
      <c r="D939" s="171"/>
      <c r="E939" s="287"/>
      <c r="F939" s="171"/>
      <c r="G939" s="171"/>
    </row>
    <row r="940" spans="1:7" ht="18.75" customHeight="1" x14ac:dyDescent="0.25">
      <c r="A940" s="171"/>
      <c r="B940" s="171"/>
      <c r="C940" s="171"/>
      <c r="D940" s="171"/>
      <c r="E940" s="287"/>
      <c r="F940" s="171"/>
      <c r="G940" s="171"/>
    </row>
    <row r="941" spans="1:7" ht="18.75" customHeight="1" x14ac:dyDescent="0.25">
      <c r="A941" s="171"/>
      <c r="B941" s="171"/>
      <c r="C941" s="171"/>
      <c r="D941" s="171"/>
      <c r="E941" s="287"/>
      <c r="F941" s="171"/>
      <c r="G941" s="171"/>
    </row>
    <row r="942" spans="1:7" ht="18.75" customHeight="1" x14ac:dyDescent="0.25">
      <c r="A942" s="171"/>
      <c r="B942" s="171"/>
      <c r="C942" s="171"/>
      <c r="D942" s="171"/>
      <c r="E942" s="287"/>
      <c r="F942" s="171"/>
      <c r="G942" s="171"/>
    </row>
    <row r="943" spans="1:7" ht="18.75" customHeight="1" x14ac:dyDescent="0.25">
      <c r="A943" s="171"/>
      <c r="B943" s="171"/>
      <c r="C943" s="171"/>
      <c r="D943" s="171"/>
      <c r="E943" s="287"/>
      <c r="F943" s="171"/>
      <c r="G943" s="171"/>
    </row>
    <row r="944" spans="1:7" ht="18.75" customHeight="1" x14ac:dyDescent="0.25">
      <c r="A944" s="171"/>
      <c r="B944" s="171"/>
      <c r="C944" s="171"/>
      <c r="D944" s="171"/>
      <c r="E944" s="287"/>
      <c r="F944" s="171"/>
      <c r="G944" s="171"/>
    </row>
    <row r="945" spans="1:7" ht="18.75" customHeight="1" x14ac:dyDescent="0.25">
      <c r="A945" s="171"/>
      <c r="B945" s="171"/>
      <c r="C945" s="171"/>
      <c r="D945" s="171"/>
      <c r="E945" s="287"/>
      <c r="F945" s="171"/>
      <c r="G945" s="171"/>
    </row>
    <row r="946" spans="1:7" ht="18.75" customHeight="1" x14ac:dyDescent="0.25">
      <c r="A946" s="171"/>
      <c r="B946" s="171"/>
      <c r="C946" s="171"/>
      <c r="D946" s="171"/>
      <c r="E946" s="287"/>
      <c r="F946" s="171"/>
      <c r="G946" s="171"/>
    </row>
    <row r="947" spans="1:7" ht="18.75" customHeight="1" x14ac:dyDescent="0.25">
      <c r="A947" s="171"/>
      <c r="B947" s="171"/>
      <c r="C947" s="171"/>
      <c r="D947" s="171"/>
      <c r="E947" s="287"/>
      <c r="F947" s="171"/>
      <c r="G947" s="171"/>
    </row>
    <row r="948" spans="1:7" ht="18.75" customHeight="1" x14ac:dyDescent="0.25">
      <c r="A948" s="171"/>
      <c r="B948" s="171"/>
      <c r="C948" s="171"/>
      <c r="D948" s="171"/>
      <c r="E948" s="287"/>
      <c r="F948" s="171"/>
      <c r="G948" s="171"/>
    </row>
    <row r="949" spans="1:7" ht="18.75" customHeight="1" x14ac:dyDescent="0.25">
      <c r="A949" s="171"/>
      <c r="B949" s="171"/>
      <c r="C949" s="171"/>
      <c r="D949" s="171"/>
      <c r="E949" s="287"/>
      <c r="F949" s="171"/>
      <c r="G949" s="171"/>
    </row>
    <row r="950" spans="1:7" ht="18.75" customHeight="1" x14ac:dyDescent="0.25">
      <c r="A950" s="171"/>
      <c r="B950" s="171"/>
      <c r="C950" s="171"/>
      <c r="D950" s="171"/>
      <c r="E950" s="287"/>
      <c r="F950" s="171"/>
      <c r="G950" s="171"/>
    </row>
    <row r="951" spans="1:7" ht="18.75" customHeight="1" x14ac:dyDescent="0.25">
      <c r="A951" s="171"/>
      <c r="B951" s="171"/>
      <c r="C951" s="171"/>
      <c r="D951" s="171"/>
      <c r="E951" s="287"/>
      <c r="F951" s="171"/>
      <c r="G951" s="171"/>
    </row>
    <row r="952" spans="1:7" ht="18.75" customHeight="1" x14ac:dyDescent="0.25">
      <c r="A952" s="171"/>
      <c r="B952" s="171"/>
      <c r="C952" s="171"/>
      <c r="D952" s="171"/>
      <c r="E952" s="287"/>
      <c r="F952" s="171"/>
      <c r="G952" s="171"/>
    </row>
    <row r="953" spans="1:7" ht="18.75" customHeight="1" x14ac:dyDescent="0.25">
      <c r="A953" s="171"/>
      <c r="B953" s="171"/>
      <c r="C953" s="171"/>
      <c r="D953" s="171"/>
      <c r="E953" s="287"/>
      <c r="F953" s="171"/>
      <c r="G953" s="171"/>
    </row>
    <row r="954" spans="1:7" ht="18.75" customHeight="1" x14ac:dyDescent="0.25">
      <c r="A954" s="171"/>
      <c r="B954" s="171"/>
      <c r="C954" s="171"/>
      <c r="D954" s="171"/>
      <c r="E954" s="287"/>
      <c r="F954" s="171"/>
      <c r="G954" s="171"/>
    </row>
    <row r="955" spans="1:7" ht="18.75" customHeight="1" x14ac:dyDescent="0.25">
      <c r="A955" s="171"/>
      <c r="B955" s="171"/>
      <c r="C955" s="171"/>
      <c r="D955" s="171"/>
      <c r="E955" s="287"/>
      <c r="F955" s="171"/>
      <c r="G955" s="171"/>
    </row>
    <row r="956" spans="1:7" ht="18.75" customHeight="1" x14ac:dyDescent="0.25">
      <c r="A956" s="171"/>
      <c r="B956" s="171"/>
      <c r="C956" s="171"/>
      <c r="D956" s="171"/>
      <c r="E956" s="287"/>
      <c r="F956" s="171"/>
      <c r="G956" s="171"/>
    </row>
    <row r="957" spans="1:7" ht="18.75" customHeight="1" x14ac:dyDescent="0.25">
      <c r="A957" s="171"/>
      <c r="B957" s="171"/>
      <c r="C957" s="171"/>
      <c r="D957" s="171"/>
      <c r="E957" s="287"/>
      <c r="F957" s="171"/>
      <c r="G957" s="171"/>
    </row>
    <row r="958" spans="1:7" ht="18.75" customHeight="1" x14ac:dyDescent="0.25">
      <c r="A958" s="171"/>
      <c r="B958" s="171"/>
      <c r="C958" s="171"/>
      <c r="D958" s="171"/>
      <c r="E958" s="287"/>
      <c r="F958" s="171"/>
      <c r="G958" s="171"/>
    </row>
    <row r="959" spans="1:7" ht="18.75" customHeight="1" x14ac:dyDescent="0.25">
      <c r="A959" s="171"/>
      <c r="B959" s="171"/>
      <c r="C959" s="171"/>
      <c r="D959" s="171"/>
      <c r="E959" s="287"/>
      <c r="F959" s="171"/>
      <c r="G959" s="171"/>
    </row>
    <row r="960" spans="1:7" ht="18.75" customHeight="1" x14ac:dyDescent="0.25">
      <c r="A960" s="171"/>
      <c r="B960" s="171"/>
      <c r="C960" s="171"/>
      <c r="D960" s="171"/>
      <c r="E960" s="287"/>
      <c r="F960" s="171"/>
      <c r="G960" s="171"/>
    </row>
    <row r="961" spans="1:7" ht="18.75" customHeight="1" x14ac:dyDescent="0.25">
      <c r="A961" s="171"/>
      <c r="B961" s="171"/>
      <c r="C961" s="171"/>
      <c r="D961" s="171"/>
      <c r="E961" s="287"/>
      <c r="F961" s="171"/>
      <c r="G961" s="171"/>
    </row>
    <row r="962" spans="1:7" ht="18.75" customHeight="1" x14ac:dyDescent="0.25">
      <c r="A962" s="171"/>
      <c r="B962" s="171"/>
      <c r="C962" s="171"/>
      <c r="D962" s="171"/>
      <c r="E962" s="287"/>
      <c r="F962" s="171"/>
      <c r="G962" s="171"/>
    </row>
    <row r="963" spans="1:7" ht="18.75" customHeight="1" x14ac:dyDescent="0.25">
      <c r="A963" s="171"/>
      <c r="B963" s="171"/>
      <c r="C963" s="171"/>
      <c r="D963" s="171"/>
      <c r="E963" s="287"/>
      <c r="F963" s="171"/>
      <c r="G963" s="171"/>
    </row>
    <row r="964" spans="1:7" ht="18.75" customHeight="1" x14ac:dyDescent="0.25">
      <c r="A964" s="171"/>
      <c r="B964" s="171"/>
      <c r="C964" s="171"/>
      <c r="D964" s="171"/>
      <c r="E964" s="287"/>
      <c r="F964" s="171"/>
      <c r="G964" s="171"/>
    </row>
    <row r="965" spans="1:7" ht="18.75" customHeight="1" x14ac:dyDescent="0.25">
      <c r="A965" s="171"/>
      <c r="B965" s="171"/>
      <c r="C965" s="171"/>
      <c r="D965" s="171"/>
      <c r="E965" s="287"/>
      <c r="F965" s="171"/>
      <c r="G965" s="171"/>
    </row>
    <row r="966" spans="1:7" ht="18.75" customHeight="1" x14ac:dyDescent="0.25">
      <c r="A966" s="171"/>
      <c r="B966" s="171"/>
      <c r="C966" s="171"/>
      <c r="D966" s="171"/>
      <c r="E966" s="287"/>
      <c r="F966" s="171"/>
      <c r="G966" s="171"/>
    </row>
    <row r="967" spans="1:7" ht="18.75" customHeight="1" x14ac:dyDescent="0.25">
      <c r="A967" s="171"/>
      <c r="B967" s="171"/>
      <c r="C967" s="171"/>
      <c r="D967" s="171"/>
      <c r="E967" s="287"/>
      <c r="F967" s="171"/>
      <c r="G967" s="171"/>
    </row>
    <row r="968" spans="1:7" ht="18.75" customHeight="1" x14ac:dyDescent="0.25">
      <c r="A968" s="171"/>
      <c r="B968" s="171"/>
      <c r="C968" s="171"/>
      <c r="D968" s="171"/>
      <c r="E968" s="287"/>
      <c r="F968" s="171"/>
      <c r="G968" s="171"/>
    </row>
    <row r="969" spans="1:7" ht="18.75" customHeight="1" x14ac:dyDescent="0.25">
      <c r="A969" s="171"/>
      <c r="B969" s="171"/>
      <c r="C969" s="171"/>
      <c r="D969" s="171"/>
      <c r="E969" s="287"/>
      <c r="F969" s="171"/>
      <c r="G969" s="171"/>
    </row>
    <row r="970" spans="1:7" ht="18.75" customHeight="1" x14ac:dyDescent="0.25">
      <c r="A970" s="171"/>
      <c r="B970" s="171"/>
      <c r="C970" s="171"/>
      <c r="D970" s="171"/>
      <c r="E970" s="287"/>
      <c r="F970" s="171"/>
      <c r="G970" s="171"/>
    </row>
    <row r="971" spans="1:7" ht="18.75" customHeight="1" x14ac:dyDescent="0.25">
      <c r="A971" s="171"/>
      <c r="B971" s="171"/>
      <c r="C971" s="171"/>
      <c r="D971" s="171"/>
      <c r="E971" s="287"/>
      <c r="F971" s="171"/>
      <c r="G971" s="171"/>
    </row>
    <row r="972" spans="1:7" ht="18.75" customHeight="1" x14ac:dyDescent="0.25">
      <c r="A972" s="171"/>
      <c r="B972" s="171"/>
      <c r="C972" s="171"/>
      <c r="D972" s="171"/>
      <c r="E972" s="287"/>
      <c r="F972" s="171"/>
      <c r="G972" s="171"/>
    </row>
    <row r="973" spans="1:7" ht="18.75" customHeight="1" x14ac:dyDescent="0.25">
      <c r="A973" s="171"/>
      <c r="B973" s="171"/>
      <c r="C973" s="171"/>
      <c r="D973" s="171"/>
      <c r="E973" s="287"/>
      <c r="F973" s="171"/>
      <c r="G973" s="171"/>
    </row>
    <row r="974" spans="1:7" ht="18.75" customHeight="1" x14ac:dyDescent="0.25">
      <c r="A974" s="171"/>
      <c r="B974" s="171"/>
      <c r="C974" s="171"/>
      <c r="D974" s="171"/>
      <c r="E974" s="287"/>
      <c r="F974" s="171"/>
      <c r="G974" s="171"/>
    </row>
    <row r="975" spans="1:7" ht="18.75" customHeight="1" x14ac:dyDescent="0.25">
      <c r="A975" s="171"/>
      <c r="B975" s="171"/>
      <c r="C975" s="171"/>
      <c r="D975" s="171"/>
      <c r="E975" s="287"/>
      <c r="F975" s="171"/>
      <c r="G975" s="171"/>
    </row>
    <row r="976" spans="1:7" ht="18.75" customHeight="1" x14ac:dyDescent="0.25">
      <c r="A976" s="171"/>
      <c r="B976" s="171"/>
      <c r="C976" s="171"/>
      <c r="D976" s="171"/>
      <c r="E976" s="287"/>
      <c r="F976" s="171"/>
      <c r="G976" s="171"/>
    </row>
    <row r="977" spans="1:7" ht="18.75" customHeight="1" x14ac:dyDescent="0.25">
      <c r="A977" s="171"/>
      <c r="B977" s="171"/>
      <c r="C977" s="171"/>
      <c r="D977" s="171"/>
      <c r="E977" s="287"/>
      <c r="F977" s="171"/>
      <c r="G977" s="171"/>
    </row>
    <row r="978" spans="1:7" ht="18.75" customHeight="1" x14ac:dyDescent="0.25">
      <c r="A978" s="171"/>
      <c r="B978" s="171"/>
      <c r="C978" s="171"/>
      <c r="D978" s="171"/>
      <c r="E978" s="287"/>
      <c r="F978" s="171"/>
      <c r="G978" s="171"/>
    </row>
    <row r="979" spans="1:7" ht="18.75" customHeight="1" x14ac:dyDescent="0.25">
      <c r="A979" s="171"/>
      <c r="B979" s="171"/>
      <c r="C979" s="171"/>
      <c r="D979" s="171"/>
      <c r="E979" s="287"/>
      <c r="F979" s="171"/>
      <c r="G979" s="171"/>
    </row>
    <row r="980" spans="1:7" ht="18.75" customHeight="1" x14ac:dyDescent="0.25">
      <c r="A980" s="171"/>
      <c r="B980" s="171"/>
      <c r="C980" s="171"/>
      <c r="D980" s="171"/>
      <c r="E980" s="287"/>
      <c r="F980" s="171"/>
      <c r="G980" s="171"/>
    </row>
    <row r="981" spans="1:7" ht="18.75" customHeight="1" x14ac:dyDescent="0.25">
      <c r="A981" s="171"/>
      <c r="B981" s="171"/>
      <c r="C981" s="171"/>
      <c r="D981" s="171"/>
      <c r="E981" s="287"/>
      <c r="F981" s="171"/>
      <c r="G981" s="171"/>
    </row>
    <row r="982" spans="1:7" ht="18.75" customHeight="1" x14ac:dyDescent="0.25">
      <c r="A982" s="171"/>
      <c r="B982" s="171"/>
      <c r="C982" s="171"/>
      <c r="D982" s="171"/>
      <c r="E982" s="287"/>
      <c r="F982" s="171"/>
      <c r="G982" s="171"/>
    </row>
    <row r="983" spans="1:7" ht="18.75" customHeight="1" x14ac:dyDescent="0.25">
      <c r="A983" s="171"/>
      <c r="B983" s="171"/>
      <c r="C983" s="171"/>
      <c r="D983" s="171"/>
      <c r="E983" s="287"/>
      <c r="F983" s="171"/>
      <c r="G983" s="171"/>
    </row>
    <row r="984" spans="1:7" ht="18.75" customHeight="1" x14ac:dyDescent="0.25">
      <c r="A984" s="171"/>
      <c r="B984" s="171"/>
      <c r="C984" s="171"/>
      <c r="D984" s="171"/>
      <c r="E984" s="287"/>
      <c r="F984" s="171"/>
      <c r="G984" s="171"/>
    </row>
    <row r="985" spans="1:7" ht="18.75" customHeight="1" x14ac:dyDescent="0.25">
      <c r="A985" s="171"/>
      <c r="B985" s="171"/>
      <c r="C985" s="171"/>
      <c r="D985" s="171"/>
      <c r="E985" s="287"/>
      <c r="F985" s="171"/>
      <c r="G985" s="171"/>
    </row>
    <row r="986" spans="1:7" ht="18.75" customHeight="1" x14ac:dyDescent="0.25">
      <c r="A986" s="171"/>
      <c r="B986" s="171"/>
      <c r="C986" s="171"/>
      <c r="D986" s="171"/>
      <c r="E986" s="287"/>
      <c r="F986" s="171"/>
      <c r="G986" s="171"/>
    </row>
    <row r="987" spans="1:7" ht="18.75" customHeight="1" x14ac:dyDescent="0.25">
      <c r="A987" s="171"/>
      <c r="B987" s="171"/>
      <c r="C987" s="171"/>
      <c r="D987" s="171"/>
      <c r="E987" s="287"/>
      <c r="F987" s="171"/>
      <c r="G987" s="171"/>
    </row>
    <row r="988" spans="1:7" ht="18.75" customHeight="1" x14ac:dyDescent="0.25">
      <c r="A988" s="171"/>
      <c r="B988" s="171"/>
      <c r="C988" s="171"/>
      <c r="D988" s="171"/>
      <c r="E988" s="287"/>
      <c r="F988" s="171"/>
      <c r="G988" s="171"/>
    </row>
    <row r="989" spans="1:7" ht="18.75" customHeight="1" x14ac:dyDescent="0.25">
      <c r="A989" s="171"/>
      <c r="B989" s="171"/>
      <c r="C989" s="171"/>
      <c r="D989" s="171"/>
      <c r="E989" s="287"/>
      <c r="F989" s="171"/>
      <c r="G989" s="171"/>
    </row>
    <row r="990" spans="1:7" ht="18.75" customHeight="1" x14ac:dyDescent="0.25">
      <c r="A990" s="171"/>
      <c r="B990" s="171"/>
      <c r="C990" s="171"/>
      <c r="D990" s="171"/>
      <c r="E990" s="287"/>
      <c r="F990" s="171"/>
      <c r="G990" s="171"/>
    </row>
    <row r="991" spans="1:7" ht="18.75" customHeight="1" x14ac:dyDescent="0.25">
      <c r="A991" s="171"/>
      <c r="B991" s="171"/>
      <c r="C991" s="171"/>
      <c r="D991" s="171"/>
      <c r="E991" s="287"/>
      <c r="F991" s="171"/>
      <c r="G991" s="171"/>
    </row>
    <row r="992" spans="1:7" ht="18.75" customHeight="1" x14ac:dyDescent="0.25">
      <c r="A992" s="171"/>
      <c r="B992" s="171"/>
      <c r="C992" s="171"/>
      <c r="D992" s="171"/>
      <c r="E992" s="287"/>
      <c r="F992" s="171"/>
      <c r="G992" s="171"/>
    </row>
    <row r="993" spans="1:7" ht="18.75" customHeight="1" x14ac:dyDescent="0.25">
      <c r="A993" s="171"/>
      <c r="B993" s="171"/>
      <c r="C993" s="171"/>
      <c r="D993" s="171"/>
      <c r="E993" s="287"/>
      <c r="F993" s="171"/>
      <c r="G993" s="171"/>
    </row>
    <row r="994" spans="1:7" ht="18.75" customHeight="1" x14ac:dyDescent="0.25">
      <c r="A994" s="171"/>
      <c r="B994" s="171"/>
      <c r="C994" s="171"/>
      <c r="D994" s="171"/>
      <c r="E994" s="287"/>
      <c r="F994" s="171"/>
      <c r="G994" s="171"/>
    </row>
    <row r="995" spans="1:7" ht="18.75" customHeight="1" x14ac:dyDescent="0.25">
      <c r="A995" s="171"/>
      <c r="B995" s="171"/>
      <c r="C995" s="171"/>
      <c r="D995" s="171"/>
      <c r="E995" s="287"/>
      <c r="F995" s="171"/>
      <c r="G995" s="171"/>
    </row>
    <row r="996" spans="1:7" ht="18.75" customHeight="1" x14ac:dyDescent="0.25">
      <c r="A996" s="171"/>
      <c r="B996" s="171"/>
      <c r="C996" s="171"/>
      <c r="D996" s="171"/>
      <c r="E996" s="287"/>
      <c r="F996" s="171"/>
      <c r="G996" s="171"/>
    </row>
    <row r="997" spans="1:7" ht="18.75" customHeight="1" x14ac:dyDescent="0.25">
      <c r="A997" s="171"/>
      <c r="B997" s="171"/>
      <c r="C997" s="171"/>
      <c r="D997" s="171"/>
      <c r="E997" s="287"/>
      <c r="F997" s="171"/>
      <c r="G997" s="171"/>
    </row>
    <row r="998" spans="1:7" ht="18.75" customHeight="1" x14ac:dyDescent="0.25">
      <c r="A998" s="171"/>
      <c r="B998" s="171"/>
      <c r="C998" s="171"/>
      <c r="D998" s="171"/>
      <c r="E998" s="287"/>
      <c r="F998" s="171"/>
      <c r="G998" s="171"/>
    </row>
    <row r="999" spans="1:7" ht="18.75" customHeight="1" x14ac:dyDescent="0.25">
      <c r="A999" s="171"/>
      <c r="B999" s="171"/>
      <c r="C999" s="171"/>
      <c r="D999" s="171"/>
      <c r="E999" s="287"/>
      <c r="F999" s="171"/>
      <c r="G999" s="171"/>
    </row>
    <row r="1000" spans="1:7" ht="18.75" customHeight="1" x14ac:dyDescent="0.25">
      <c r="A1000" s="171"/>
      <c r="B1000" s="171"/>
      <c r="C1000" s="171"/>
      <c r="D1000" s="171"/>
      <c r="E1000" s="287"/>
      <c r="F1000" s="171"/>
      <c r="G1000" s="171"/>
    </row>
    <row r="1001" spans="1:7" ht="18.75" customHeight="1" x14ac:dyDescent="0.25">
      <c r="A1001" s="171"/>
      <c r="B1001" s="171"/>
      <c r="C1001" s="171"/>
      <c r="D1001" s="171"/>
      <c r="E1001" s="287"/>
      <c r="F1001" s="171"/>
      <c r="G1001" s="171"/>
    </row>
    <row r="1002" spans="1:7" ht="18.75" customHeight="1" x14ac:dyDescent="0.25">
      <c r="A1002" s="171"/>
      <c r="B1002" s="171"/>
      <c r="C1002" s="171"/>
      <c r="D1002" s="171"/>
      <c r="E1002" s="287"/>
      <c r="F1002" s="171"/>
      <c r="G1002" s="171"/>
    </row>
    <row r="1003" spans="1:7" ht="18.75" customHeight="1" x14ac:dyDescent="0.25">
      <c r="A1003" s="171"/>
      <c r="B1003" s="171"/>
      <c r="C1003" s="171"/>
      <c r="D1003" s="171"/>
      <c r="E1003" s="287"/>
      <c r="F1003" s="171"/>
      <c r="G1003" s="171"/>
    </row>
    <row r="1004" spans="1:7" ht="18.75" customHeight="1" x14ac:dyDescent="0.25">
      <c r="A1004" s="171"/>
      <c r="B1004" s="171"/>
      <c r="C1004" s="171"/>
      <c r="D1004" s="171"/>
      <c r="E1004" s="287"/>
      <c r="F1004" s="171"/>
      <c r="G1004" s="171"/>
    </row>
    <row r="1005" spans="1:7" ht="18.75" customHeight="1" x14ac:dyDescent="0.25">
      <c r="A1005" s="171"/>
      <c r="B1005" s="171"/>
      <c r="C1005" s="171"/>
      <c r="D1005" s="171"/>
      <c r="E1005" s="287"/>
      <c r="F1005" s="171"/>
      <c r="G1005" s="171"/>
    </row>
    <row r="1006" spans="1:7" ht="18.75" customHeight="1" x14ac:dyDescent="0.25">
      <c r="A1006" s="171"/>
      <c r="B1006" s="171"/>
      <c r="C1006" s="171"/>
      <c r="D1006" s="171"/>
      <c r="E1006" s="287"/>
      <c r="F1006" s="171"/>
      <c r="G1006" s="171"/>
    </row>
    <row r="1007" spans="1:7" ht="18.75" customHeight="1" x14ac:dyDescent="0.25">
      <c r="A1007" s="171"/>
      <c r="B1007" s="171"/>
      <c r="C1007" s="171"/>
      <c r="D1007" s="171"/>
      <c r="E1007" s="287"/>
      <c r="F1007" s="171"/>
      <c r="G1007" s="171"/>
    </row>
    <row r="1008" spans="1:7" ht="18.75" customHeight="1" x14ac:dyDescent="0.25">
      <c r="A1008" s="171"/>
      <c r="B1008" s="171"/>
      <c r="C1008" s="171"/>
      <c r="D1008" s="171"/>
      <c r="E1008" s="287"/>
      <c r="F1008" s="171"/>
      <c r="G1008" s="171"/>
    </row>
    <row r="1009" spans="1:7" ht="18.75" customHeight="1" x14ac:dyDescent="0.25">
      <c r="A1009" s="171"/>
      <c r="B1009" s="171"/>
      <c r="C1009" s="171"/>
      <c r="D1009" s="171"/>
      <c r="E1009" s="287"/>
      <c r="F1009" s="171"/>
      <c r="G1009" s="171"/>
    </row>
    <row r="1010" spans="1:7" ht="18.75" customHeight="1" x14ac:dyDescent="0.25">
      <c r="A1010" s="171"/>
      <c r="B1010" s="171"/>
      <c r="C1010" s="171"/>
      <c r="D1010" s="171"/>
      <c r="E1010" s="287"/>
      <c r="F1010" s="171"/>
      <c r="G1010" s="171"/>
    </row>
    <row r="1011" spans="1:7" ht="18.75" customHeight="1" x14ac:dyDescent="0.25">
      <c r="A1011" s="171"/>
      <c r="B1011" s="171"/>
      <c r="C1011" s="171"/>
      <c r="D1011" s="171"/>
      <c r="E1011" s="287"/>
      <c r="F1011" s="171"/>
      <c r="G1011" s="171"/>
    </row>
    <row r="1012" spans="1:7" ht="18.75" customHeight="1" x14ac:dyDescent="0.25">
      <c r="A1012" s="171"/>
      <c r="B1012" s="171"/>
      <c r="C1012" s="171"/>
      <c r="D1012" s="171"/>
      <c r="E1012" s="287"/>
      <c r="F1012" s="171"/>
      <c r="G1012" s="171"/>
    </row>
    <row r="1013" spans="1:7" ht="18.75" customHeight="1" x14ac:dyDescent="0.25">
      <c r="A1013" s="171"/>
      <c r="B1013" s="171"/>
      <c r="C1013" s="171"/>
      <c r="D1013" s="171"/>
      <c r="E1013" s="287"/>
      <c r="F1013" s="171"/>
      <c r="G1013" s="171"/>
    </row>
    <row r="1014" spans="1:7" ht="18.75" customHeight="1" x14ac:dyDescent="0.25">
      <c r="A1014" s="171"/>
      <c r="B1014" s="171"/>
      <c r="C1014" s="171"/>
      <c r="D1014" s="171"/>
      <c r="E1014" s="287"/>
      <c r="F1014" s="171"/>
      <c r="G1014" s="171"/>
    </row>
    <row r="1015" spans="1:7" ht="18.75" customHeight="1" x14ac:dyDescent="0.25">
      <c r="A1015" s="171"/>
      <c r="B1015" s="171"/>
      <c r="C1015" s="171"/>
      <c r="D1015" s="171"/>
      <c r="E1015" s="287"/>
      <c r="F1015" s="171"/>
      <c r="G1015" s="171"/>
    </row>
    <row r="1016" spans="1:7" ht="18.75" customHeight="1" x14ac:dyDescent="0.25">
      <c r="A1016" s="171"/>
      <c r="B1016" s="171"/>
      <c r="C1016" s="171"/>
      <c r="D1016" s="171"/>
      <c r="E1016" s="287"/>
      <c r="F1016" s="171"/>
      <c r="G1016" s="171"/>
    </row>
    <row r="1017" spans="1:7" ht="18.75" customHeight="1" x14ac:dyDescent="0.25">
      <c r="A1017" s="171"/>
      <c r="B1017" s="171"/>
      <c r="C1017" s="171"/>
      <c r="D1017" s="171"/>
      <c r="E1017" s="287"/>
      <c r="F1017" s="171"/>
      <c r="G1017" s="171"/>
    </row>
    <row r="1018" spans="1:7" ht="18.75" customHeight="1" x14ac:dyDescent="0.25">
      <c r="A1018" s="171"/>
      <c r="B1018" s="171"/>
      <c r="C1018" s="171"/>
      <c r="D1018" s="171"/>
      <c r="E1018" s="287"/>
      <c r="F1018" s="171"/>
      <c r="G1018" s="171"/>
    </row>
    <row r="1019" spans="1:7" ht="18.75" customHeight="1" x14ac:dyDescent="0.25">
      <c r="A1019" s="171"/>
      <c r="B1019" s="171"/>
      <c r="C1019" s="171"/>
      <c r="D1019" s="171"/>
      <c r="E1019" s="287"/>
      <c r="F1019" s="171"/>
      <c r="G1019" s="171"/>
    </row>
    <row r="1020" spans="1:7" ht="18.75" customHeight="1" x14ac:dyDescent="0.25">
      <c r="A1020" s="171"/>
      <c r="B1020" s="171"/>
      <c r="C1020" s="171"/>
      <c r="D1020" s="171"/>
      <c r="E1020" s="287"/>
      <c r="F1020" s="171"/>
      <c r="G1020" s="171"/>
    </row>
    <row r="1021" spans="1:7" ht="18.75" customHeight="1" x14ac:dyDescent="0.25">
      <c r="A1021" s="171"/>
      <c r="B1021" s="171"/>
      <c r="C1021" s="171"/>
      <c r="D1021" s="171"/>
      <c r="E1021" s="287"/>
      <c r="F1021" s="171"/>
      <c r="G1021" s="171"/>
    </row>
    <row r="1022" spans="1:7" ht="18.75" customHeight="1" x14ac:dyDescent="0.25">
      <c r="A1022" s="171"/>
      <c r="B1022" s="171"/>
      <c r="C1022" s="171"/>
      <c r="D1022" s="171"/>
      <c r="E1022" s="287"/>
      <c r="F1022" s="171"/>
      <c r="G1022" s="171"/>
    </row>
    <row r="1023" spans="1:7" ht="18.75" customHeight="1" x14ac:dyDescent="0.25">
      <c r="A1023" s="171"/>
      <c r="B1023" s="171"/>
      <c r="C1023" s="171"/>
      <c r="D1023" s="171"/>
      <c r="E1023" s="287"/>
      <c r="F1023" s="171"/>
      <c r="G1023" s="171"/>
    </row>
    <row r="1024" spans="1:7" ht="18.75" customHeight="1" x14ac:dyDescent="0.25">
      <c r="A1024" s="171"/>
      <c r="B1024" s="171"/>
      <c r="C1024" s="171"/>
      <c r="D1024" s="171"/>
      <c r="E1024" s="287"/>
      <c r="F1024" s="171"/>
      <c r="G1024" s="171"/>
    </row>
  </sheetData>
  <mergeCells count="23">
    <mergeCell ref="A74:C74"/>
    <mergeCell ref="A2:D2"/>
    <mergeCell ref="A3:D3"/>
    <mergeCell ref="A4:D4"/>
    <mergeCell ref="A5:D5"/>
    <mergeCell ref="A16:D16"/>
    <mergeCell ref="A17:D17"/>
    <mergeCell ref="A35:C35"/>
    <mergeCell ref="A44:C44"/>
    <mergeCell ref="A58:C58"/>
    <mergeCell ref="A72:C72"/>
    <mergeCell ref="A164:B164"/>
    <mergeCell ref="A79:C79"/>
    <mergeCell ref="A80:C80"/>
    <mergeCell ref="A85:C85"/>
    <mergeCell ref="B93:C93"/>
    <mergeCell ref="A95:C95"/>
    <mergeCell ref="B100:C100"/>
    <mergeCell ref="A118:C118"/>
    <mergeCell ref="A159:C159"/>
    <mergeCell ref="A160:D160"/>
    <mergeCell ref="A162:C162"/>
    <mergeCell ref="A163:B163"/>
  </mergeCells>
  <pageMargins left="0.511811024" right="0.511811024" top="0.78740157499999996" bottom="0.78740157499999996" header="0" footer="0"/>
  <pageSetup paperSize="9" orientation="portrait" r:id="rId1"/>
  <drawing r:id="rId2"/>
  <legacyDrawing r:id="rId3"/>
  <controls>
    <mc:AlternateContent xmlns:mc="http://schemas.openxmlformats.org/markup-compatibility/2006">
      <mc:Choice Requires="x14">
        <control shapeId="6145" r:id="rId4" name="Control 1">
          <controlPr defaultSize="0" r:id="rId5">
            <anchor moveWithCells="1">
              <from>
                <xdr:col>4</xdr:col>
                <xdr:colOff>0</xdr:colOff>
                <xdr:row>105</xdr:row>
                <xdr:rowOff>142875</xdr:rowOff>
              </from>
              <to>
                <xdr:col>4</xdr:col>
                <xdr:colOff>228600</xdr:colOff>
                <xdr:row>106</xdr:row>
                <xdr:rowOff>180975</xdr:rowOff>
              </to>
            </anchor>
          </controlPr>
        </control>
      </mc:Choice>
      <mc:Fallback>
        <control shapeId="6145" r:id="rId4" name="Control 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15" sqref="C15"/>
    </sheetView>
  </sheetViews>
  <sheetFormatPr defaultRowHeight="15" x14ac:dyDescent="0.25"/>
  <cols>
    <col min="1" max="2" width="18.140625" style="165" customWidth="1"/>
    <col min="3" max="3" width="137.7109375" customWidth="1"/>
  </cols>
  <sheetData>
    <row r="1" spans="1:3" x14ac:dyDescent="0.25">
      <c r="A1" s="344" t="s">
        <v>1082</v>
      </c>
    </row>
    <row r="2" spans="1:3" x14ac:dyDescent="0.25">
      <c r="A2" s="345" t="s">
        <v>1086</v>
      </c>
      <c r="B2" s="166" t="s">
        <v>1076</v>
      </c>
      <c r="C2" s="167" t="s">
        <v>970</v>
      </c>
    </row>
    <row r="3" spans="1:3" x14ac:dyDescent="0.25">
      <c r="A3" s="168">
        <v>1064</v>
      </c>
      <c r="B3" s="168" t="s">
        <v>1077</v>
      </c>
      <c r="C3" s="346" t="s">
        <v>1087</v>
      </c>
    </row>
    <row r="4" spans="1:3" x14ac:dyDescent="0.25">
      <c r="A4" s="169">
        <v>980</v>
      </c>
      <c r="B4" s="168" t="s">
        <v>1077</v>
      </c>
      <c r="C4" s="343" t="s">
        <v>1088</v>
      </c>
    </row>
    <row r="5" spans="1:3" ht="45" x14ac:dyDescent="0.25">
      <c r="A5" s="168">
        <v>5000</v>
      </c>
      <c r="B5" s="168" t="s">
        <v>1089</v>
      </c>
      <c r="C5" s="343" t="s">
        <v>1090</v>
      </c>
    </row>
    <row r="6" spans="1:3" ht="30" x14ac:dyDescent="0.25">
      <c r="A6" s="169">
        <v>400</v>
      </c>
      <c r="B6" s="169" t="s">
        <v>1078</v>
      </c>
      <c r="C6" s="343" t="s">
        <v>1091</v>
      </c>
    </row>
    <row r="7" spans="1:3" x14ac:dyDescent="0.25">
      <c r="A7" s="169">
        <v>1300</v>
      </c>
      <c r="B7" s="169" t="s">
        <v>1077</v>
      </c>
      <c r="C7" t="s">
        <v>1092</v>
      </c>
    </row>
    <row r="8" spans="1:3" x14ac:dyDescent="0.25">
      <c r="A8" s="169">
        <v>2475</v>
      </c>
      <c r="B8" s="169" t="s">
        <v>1079</v>
      </c>
      <c r="C8" t="s">
        <v>1093</v>
      </c>
    </row>
    <row r="9" spans="1:3" x14ac:dyDescent="0.25">
      <c r="A9" s="169">
        <v>130</v>
      </c>
      <c r="B9" s="169" t="s">
        <v>1079</v>
      </c>
      <c r="C9" t="s">
        <v>1094</v>
      </c>
    </row>
    <row r="10" spans="1:3" x14ac:dyDescent="0.25">
      <c r="A10" s="169">
        <v>0</v>
      </c>
      <c r="B10" s="169" t="s">
        <v>24</v>
      </c>
      <c r="C10" s="343" t="s">
        <v>1095</v>
      </c>
    </row>
    <row r="11" spans="1:3" x14ac:dyDescent="0.25">
      <c r="A11" s="170">
        <f>SUM(A3:A10)</f>
        <v>11349</v>
      </c>
      <c r="B11" s="167" t="s">
        <v>1084</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PC 2023</vt:lpstr>
      <vt:lpstr>Orçamento Realizado</vt:lpstr>
      <vt:lpstr>pgtos Remanescentes 2024</vt:lpstr>
      <vt:lpstr>'PC 2023'!Area_de_impressao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Viviane Wagner</dc:creator>
  <cp:lastModifiedBy>Administrador</cp:lastModifiedBy>
  <cp:lastPrinted>2023-01-06T23:42:02Z</cp:lastPrinted>
  <dcterms:created xsi:type="dcterms:W3CDTF">2018-04-18T18:47:58Z</dcterms:created>
  <dcterms:modified xsi:type="dcterms:W3CDTF">2024-02-26T04:33:53Z</dcterms:modified>
</cp:coreProperties>
</file>